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тчеты 2024г\"/>
    </mc:Choice>
  </mc:AlternateContent>
  <bookViews>
    <workbookView xWindow="480" yWindow="36" windowWidth="15192" windowHeight="11640" tabRatio="815" firstSheet="1" activeTab="1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5">глава!$A$1:$I$137</definedName>
    <definedName name="_xlnm.Print_Area" localSheetId="2">Доходы!$A$1:$D$45</definedName>
  </definedNames>
  <calcPr calcId="162913"/>
</workbook>
</file>

<file path=xl/calcChain.xml><?xml version="1.0" encoding="utf-8"?>
<calcChain xmlns="http://schemas.openxmlformats.org/spreadsheetml/2006/main">
  <c r="G121" i="5" l="1"/>
  <c r="G105" i="2"/>
  <c r="G104" i="2" s="1"/>
  <c r="G93" i="24"/>
  <c r="H105" i="2"/>
  <c r="G132" i="5"/>
  <c r="H32" i="6"/>
  <c r="G11" i="13"/>
  <c r="H11" i="13"/>
  <c r="H10" i="13" s="1"/>
  <c r="D35" i="4"/>
  <c r="D34" i="4" s="1"/>
  <c r="D14" i="4"/>
  <c r="E8" i="3"/>
  <c r="E6" i="3" s="1"/>
  <c r="J60" i="13"/>
  <c r="E14" i="4"/>
  <c r="H43" i="5"/>
  <c r="H40" i="5"/>
  <c r="H35" i="5"/>
  <c r="H34" i="5" s="1"/>
  <c r="C35" i="4"/>
  <c r="C34" i="4"/>
  <c r="C45" i="4" s="1"/>
  <c r="C14" i="4"/>
  <c r="I133" i="2"/>
  <c r="I132" i="2" s="1"/>
  <c r="H133" i="2"/>
  <c r="H132" i="2" s="1"/>
  <c r="G133" i="2"/>
  <c r="G132" i="2"/>
  <c r="I131" i="2"/>
  <c r="H131" i="2"/>
  <c r="G131" i="2"/>
  <c r="G127" i="2"/>
  <c r="G126" i="2"/>
  <c r="G128" i="2"/>
  <c r="G129" i="2"/>
  <c r="G130" i="2"/>
  <c r="H127" i="2"/>
  <c r="H126" i="2"/>
  <c r="H128" i="2"/>
  <c r="H129" i="2"/>
  <c r="H130" i="2"/>
  <c r="I127" i="2"/>
  <c r="I126" i="2"/>
  <c r="I128" i="2"/>
  <c r="I129" i="2"/>
  <c r="I130" i="2"/>
  <c r="I124" i="2"/>
  <c r="I123" i="2" s="1"/>
  <c r="H124" i="2"/>
  <c r="H123" i="2" s="1"/>
  <c r="G124" i="2"/>
  <c r="G123" i="2"/>
  <c r="I122" i="2"/>
  <c r="I121" i="2"/>
  <c r="H122" i="2"/>
  <c r="H121" i="2" s="1"/>
  <c r="G122" i="2"/>
  <c r="G121" i="2" s="1"/>
  <c r="G120" i="2"/>
  <c r="G119" i="2"/>
  <c r="G118" i="2" s="1"/>
  <c r="H120" i="2"/>
  <c r="I120" i="2"/>
  <c r="I119" i="2"/>
  <c r="H119" i="2"/>
  <c r="H118" i="2" s="1"/>
  <c r="I117" i="2"/>
  <c r="I116" i="2" s="1"/>
  <c r="H117" i="2"/>
  <c r="H116" i="2"/>
  <c r="G117" i="2"/>
  <c r="I115" i="2"/>
  <c r="I114" i="2"/>
  <c r="I113" i="2" s="1"/>
  <c r="H115" i="2"/>
  <c r="H114" i="2" s="1"/>
  <c r="H113" i="2" s="1"/>
  <c r="G115" i="2"/>
  <c r="G114" i="2" s="1"/>
  <c r="G113" i="2" s="1"/>
  <c r="I112" i="2"/>
  <c r="I111" i="2" s="1"/>
  <c r="I110" i="2"/>
  <c r="I109" i="2" s="1"/>
  <c r="H112" i="2"/>
  <c r="H111" i="2" s="1"/>
  <c r="H110" i="2"/>
  <c r="H109" i="2"/>
  <c r="H108" i="2" s="1"/>
  <c r="G112" i="2"/>
  <c r="G111" i="2" s="1"/>
  <c r="G110" i="2"/>
  <c r="G109" i="2"/>
  <c r="I107" i="2"/>
  <c r="I106" i="2"/>
  <c r="H107" i="2"/>
  <c r="H106" i="2"/>
  <c r="G107" i="2"/>
  <c r="G106" i="2"/>
  <c r="I105" i="2"/>
  <c r="I104" i="2" s="1"/>
  <c r="H104" i="2"/>
  <c r="I103" i="2"/>
  <c r="I102" i="2" s="1"/>
  <c r="H103" i="2"/>
  <c r="H102" i="2" s="1"/>
  <c r="G103" i="2"/>
  <c r="G102" i="2"/>
  <c r="G95" i="2"/>
  <c r="H95" i="2"/>
  <c r="I95" i="2"/>
  <c r="I94" i="2"/>
  <c r="I96" i="2"/>
  <c r="I97" i="2"/>
  <c r="I98" i="2"/>
  <c r="I99" i="2"/>
  <c r="I93" i="2" s="1"/>
  <c r="I100" i="2"/>
  <c r="I101" i="2"/>
  <c r="G96" i="2"/>
  <c r="H96" i="2"/>
  <c r="G97" i="2"/>
  <c r="H97" i="2"/>
  <c r="G98" i="2"/>
  <c r="G93" i="2" s="1"/>
  <c r="H98" i="2"/>
  <c r="G99" i="2"/>
  <c r="H99" i="2"/>
  <c r="G100" i="2"/>
  <c r="H100" i="2"/>
  <c r="G101" i="2"/>
  <c r="H101" i="2"/>
  <c r="H94" i="2"/>
  <c r="G94" i="2"/>
  <c r="G88" i="2"/>
  <c r="H88" i="2"/>
  <c r="I88" i="2"/>
  <c r="I87" i="2"/>
  <c r="I89" i="2"/>
  <c r="I90" i="2"/>
  <c r="I86" i="2" s="1"/>
  <c r="I91" i="2"/>
  <c r="I92" i="2"/>
  <c r="G89" i="2"/>
  <c r="H89" i="2"/>
  <c r="G90" i="2"/>
  <c r="H90" i="2"/>
  <c r="H87" i="2"/>
  <c r="H91" i="2"/>
  <c r="H92" i="2"/>
  <c r="G91" i="2"/>
  <c r="G92" i="2"/>
  <c r="H57" i="2"/>
  <c r="H56" i="2" s="1"/>
  <c r="H59" i="2"/>
  <c r="H60" i="2"/>
  <c r="H61" i="2"/>
  <c r="H62" i="2"/>
  <c r="H63" i="2"/>
  <c r="H64" i="2"/>
  <c r="H66" i="2"/>
  <c r="H67" i="2"/>
  <c r="H65" i="2"/>
  <c r="H69" i="2"/>
  <c r="H70" i="2"/>
  <c r="H71" i="2"/>
  <c r="H72" i="2"/>
  <c r="H73" i="2"/>
  <c r="H75" i="2"/>
  <c r="H76" i="2"/>
  <c r="H77" i="2"/>
  <c r="H78" i="2"/>
  <c r="H79" i="2"/>
  <c r="H80" i="2"/>
  <c r="H81" i="2"/>
  <c r="H82" i="2"/>
  <c r="H83" i="2"/>
  <c r="H84" i="2"/>
  <c r="H85" i="2"/>
  <c r="G87" i="2"/>
  <c r="G76" i="2"/>
  <c r="I76" i="2"/>
  <c r="G77" i="2"/>
  <c r="I77" i="2"/>
  <c r="G78" i="2"/>
  <c r="I78" i="2"/>
  <c r="G79" i="2"/>
  <c r="I79" i="2"/>
  <c r="G80" i="2"/>
  <c r="I80" i="2"/>
  <c r="G81" i="2"/>
  <c r="I81" i="2"/>
  <c r="G82" i="2"/>
  <c r="I82" i="2"/>
  <c r="G83" i="2"/>
  <c r="I83" i="2"/>
  <c r="I75" i="2"/>
  <c r="I84" i="2"/>
  <c r="I85" i="2"/>
  <c r="G84" i="2"/>
  <c r="G85" i="2"/>
  <c r="G75" i="2"/>
  <c r="G74" i="2"/>
  <c r="G70" i="2"/>
  <c r="I70" i="2"/>
  <c r="I69" i="2"/>
  <c r="I71" i="2"/>
  <c r="I72" i="2"/>
  <c r="I73" i="2"/>
  <c r="I57" i="2"/>
  <c r="I56" i="2"/>
  <c r="I59" i="2"/>
  <c r="I58" i="2" s="1"/>
  <c r="I60" i="2"/>
  <c r="I61" i="2"/>
  <c r="I62" i="2"/>
  <c r="I63" i="2"/>
  <c r="I64" i="2"/>
  <c r="I66" i="2"/>
  <c r="I65" i="2" s="1"/>
  <c r="I67" i="2"/>
  <c r="G71" i="2"/>
  <c r="G72" i="2"/>
  <c r="G73" i="2"/>
  <c r="G69" i="2"/>
  <c r="G68" i="2" s="1"/>
  <c r="G67" i="2"/>
  <c r="G66" i="2"/>
  <c r="G65" i="2" s="1"/>
  <c r="G57" i="2"/>
  <c r="G56" i="2" s="1"/>
  <c r="G55" i="2" s="1"/>
  <c r="G59" i="2"/>
  <c r="G60" i="2"/>
  <c r="G61" i="2"/>
  <c r="G62" i="2"/>
  <c r="G63" i="2"/>
  <c r="G64" i="2"/>
  <c r="I54" i="2"/>
  <c r="I53" i="2"/>
  <c r="I52" i="2"/>
  <c r="I51" i="2" s="1"/>
  <c r="I50" i="2" s="1"/>
  <c r="H54" i="2"/>
  <c r="H53" i="2" s="1"/>
  <c r="H50" i="2" s="1"/>
  <c r="G54" i="2"/>
  <c r="G53" i="2"/>
  <c r="H52" i="2"/>
  <c r="H51" i="2"/>
  <c r="G52" i="2"/>
  <c r="G51" i="2"/>
  <c r="G50" i="2" s="1"/>
  <c r="I49" i="2"/>
  <c r="I48" i="2"/>
  <c r="H49" i="2"/>
  <c r="H48" i="2" s="1"/>
  <c r="G49" i="2"/>
  <c r="G48" i="2" s="1"/>
  <c r="I47" i="2"/>
  <c r="I46" i="2" s="1"/>
  <c r="H47" i="2"/>
  <c r="G47" i="2"/>
  <c r="G46" i="2" s="1"/>
  <c r="G45" i="2"/>
  <c r="G44" i="2"/>
  <c r="G43" i="2" s="1"/>
  <c r="G36" i="2"/>
  <c r="G35" i="2" s="1"/>
  <c r="G34" i="2" s="1"/>
  <c r="G37" i="2"/>
  <c r="G39" i="2"/>
  <c r="G38" i="2" s="1"/>
  <c r="G41" i="2"/>
  <c r="G40" i="2" s="1"/>
  <c r="G42" i="2"/>
  <c r="H45" i="2"/>
  <c r="H44" i="2"/>
  <c r="H43" i="2" s="1"/>
  <c r="H36" i="2"/>
  <c r="H37" i="2"/>
  <c r="H39" i="2"/>
  <c r="H38" i="2" s="1"/>
  <c r="H41" i="2"/>
  <c r="H40" i="2" s="1"/>
  <c r="H42" i="2"/>
  <c r="H46" i="2"/>
  <c r="I45" i="2"/>
  <c r="I44" i="2"/>
  <c r="I43" i="2"/>
  <c r="I42" i="2"/>
  <c r="I41" i="2"/>
  <c r="I40" i="2" s="1"/>
  <c r="I39" i="2"/>
  <c r="I38" i="2"/>
  <c r="I36" i="2"/>
  <c r="I37" i="2"/>
  <c r="I35" i="2" s="1"/>
  <c r="I33" i="2"/>
  <c r="I32" i="2"/>
  <c r="H33" i="2"/>
  <c r="H32" i="2" s="1"/>
  <c r="G33" i="2"/>
  <c r="G32" i="2" s="1"/>
  <c r="I31" i="2"/>
  <c r="I30" i="2" s="1"/>
  <c r="H31" i="2"/>
  <c r="H30" i="2"/>
  <c r="G31" i="2"/>
  <c r="G30" i="2" s="1"/>
  <c r="I29" i="2"/>
  <c r="I28" i="2" s="1"/>
  <c r="H29" i="2"/>
  <c r="H28" i="2" s="1"/>
  <c r="H24" i="2"/>
  <c r="H23" i="2"/>
  <c r="H27" i="2"/>
  <c r="H26" i="2" s="1"/>
  <c r="G29" i="2"/>
  <c r="G28" i="2" s="1"/>
  <c r="I27" i="2"/>
  <c r="I26" i="2" s="1"/>
  <c r="I24" i="2"/>
  <c r="I23" i="2"/>
  <c r="I22" i="2" s="1"/>
  <c r="G27" i="2"/>
  <c r="G26" i="2"/>
  <c r="G24" i="2"/>
  <c r="G23" i="2"/>
  <c r="G22" i="2" s="1"/>
  <c r="G25" i="2"/>
  <c r="H25" i="2"/>
  <c r="I25" i="2"/>
  <c r="I21" i="2"/>
  <c r="I20" i="2"/>
  <c r="H21" i="2"/>
  <c r="H20" i="2" s="1"/>
  <c r="G21" i="2"/>
  <c r="G20" i="2" s="1"/>
  <c r="I19" i="2"/>
  <c r="I18" i="2" s="1"/>
  <c r="H19" i="2"/>
  <c r="H18" i="2"/>
  <c r="G19" i="2"/>
  <c r="G18" i="2"/>
  <c r="I17" i="2"/>
  <c r="I16" i="2" s="1"/>
  <c r="H17" i="2"/>
  <c r="H16" i="2" s="1"/>
  <c r="H12" i="2"/>
  <c r="H13" i="2"/>
  <c r="H15" i="2"/>
  <c r="H14" i="2" s="1"/>
  <c r="G17" i="2"/>
  <c r="G16" i="2"/>
  <c r="G12" i="2"/>
  <c r="G11" i="2" s="1"/>
  <c r="G10" i="2" s="1"/>
  <c r="G13" i="2"/>
  <c r="G15" i="2"/>
  <c r="G14" i="2"/>
  <c r="I15" i="2"/>
  <c r="I14" i="2" s="1"/>
  <c r="I12" i="2"/>
  <c r="I11" i="2" s="1"/>
  <c r="I13" i="2"/>
  <c r="G9" i="2"/>
  <c r="G8" i="2"/>
  <c r="G7" i="2" s="1"/>
  <c r="H9" i="2"/>
  <c r="H8" i="2"/>
  <c r="H7" i="2"/>
  <c r="I9" i="2"/>
  <c r="I7" i="2" s="1"/>
  <c r="I8" i="2"/>
  <c r="G116" i="2"/>
  <c r="F11" i="3"/>
  <c r="G11" i="3"/>
  <c r="F8" i="3"/>
  <c r="G8" i="3"/>
  <c r="G6" i="3" s="1"/>
  <c r="G36" i="1"/>
  <c r="H7" i="5"/>
  <c r="I7" i="5"/>
  <c r="H7" i="6"/>
  <c r="I7" i="6"/>
  <c r="H7" i="7"/>
  <c r="I7" i="7"/>
  <c r="H7" i="8"/>
  <c r="I7" i="8"/>
  <c r="H7" i="9"/>
  <c r="I7" i="9"/>
  <c r="H7" i="10"/>
  <c r="I7" i="10"/>
  <c r="H7" i="11"/>
  <c r="I7" i="11"/>
  <c r="H7" i="12"/>
  <c r="I7" i="12"/>
  <c r="H7" i="13"/>
  <c r="I7" i="13"/>
  <c r="H7" i="14"/>
  <c r="I7" i="14"/>
  <c r="H7" i="15"/>
  <c r="I7" i="15"/>
  <c r="H7" i="16"/>
  <c r="I7" i="16"/>
  <c r="H7" i="17"/>
  <c r="I7" i="17"/>
  <c r="H7" i="18"/>
  <c r="I7" i="18"/>
  <c r="H7" i="19"/>
  <c r="I7" i="19"/>
  <c r="H7" i="20"/>
  <c r="I7" i="20"/>
  <c r="H7" i="21"/>
  <c r="I7" i="21"/>
  <c r="H7" i="22"/>
  <c r="I7" i="22"/>
  <c r="H7" i="23"/>
  <c r="I7" i="23"/>
  <c r="H7" i="24"/>
  <c r="I7" i="24"/>
  <c r="H7" i="25"/>
  <c r="I7" i="25"/>
  <c r="H7" i="26"/>
  <c r="I7" i="26"/>
  <c r="H7" i="27"/>
  <c r="I7" i="27"/>
  <c r="H7" i="28"/>
  <c r="I7" i="28"/>
  <c r="H7" i="29"/>
  <c r="I7" i="29"/>
  <c r="H7" i="30"/>
  <c r="I7" i="30"/>
  <c r="H7" i="31"/>
  <c r="I7" i="31"/>
  <c r="H7" i="32"/>
  <c r="I7" i="32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I11" i="5"/>
  <c r="H11" i="6"/>
  <c r="I11" i="6"/>
  <c r="H11" i="7"/>
  <c r="I11" i="7"/>
  <c r="H11" i="8"/>
  <c r="I11" i="8"/>
  <c r="H11" i="9"/>
  <c r="I11" i="9"/>
  <c r="H11" i="10"/>
  <c r="I11" i="10"/>
  <c r="H11" i="11"/>
  <c r="I11" i="11"/>
  <c r="H11" i="12"/>
  <c r="I11" i="12"/>
  <c r="I11" i="13"/>
  <c r="I10" i="13" s="1"/>
  <c r="H11" i="14"/>
  <c r="I11" i="14"/>
  <c r="H11" i="15"/>
  <c r="H10" i="15" s="1"/>
  <c r="I11" i="15"/>
  <c r="H11" i="16"/>
  <c r="I11" i="16"/>
  <c r="H11" i="17"/>
  <c r="I11" i="17"/>
  <c r="H11" i="18"/>
  <c r="I11" i="18"/>
  <c r="H11" i="19"/>
  <c r="I11" i="19"/>
  <c r="H11" i="20"/>
  <c r="I11" i="20"/>
  <c r="H11" i="21"/>
  <c r="I11" i="21"/>
  <c r="H11" i="22"/>
  <c r="I11" i="22"/>
  <c r="H11" i="23"/>
  <c r="I11" i="23"/>
  <c r="H11" i="24"/>
  <c r="I11" i="24"/>
  <c r="H11" i="25"/>
  <c r="I11" i="25"/>
  <c r="H11" i="26"/>
  <c r="I11" i="26"/>
  <c r="H11" i="27"/>
  <c r="I11" i="27"/>
  <c r="H11" i="28"/>
  <c r="I11" i="28"/>
  <c r="I10" i="28" s="1"/>
  <c r="H11" i="29"/>
  <c r="I11" i="29"/>
  <c r="H11" i="30"/>
  <c r="H10" i="30" s="1"/>
  <c r="I11" i="30"/>
  <c r="H11" i="31"/>
  <c r="I11" i="31"/>
  <c r="H11" i="32"/>
  <c r="I11" i="32"/>
  <c r="G11" i="5"/>
  <c r="G11" i="6"/>
  <c r="G11" i="7"/>
  <c r="G11" i="8"/>
  <c r="G11" i="9"/>
  <c r="G11" i="10"/>
  <c r="G11" i="11"/>
  <c r="G11" i="12"/>
  <c r="G11" i="14"/>
  <c r="G11" i="15"/>
  <c r="G11" i="16"/>
  <c r="G11" i="17"/>
  <c r="G11" i="18"/>
  <c r="G11" i="19"/>
  <c r="G11" i="20"/>
  <c r="G11" i="21"/>
  <c r="G11" i="22"/>
  <c r="G11" i="23"/>
  <c r="G11" i="24"/>
  <c r="G11" i="25"/>
  <c r="G11" i="26"/>
  <c r="G11" i="27"/>
  <c r="G11" i="28"/>
  <c r="G11" i="29"/>
  <c r="G11" i="30"/>
  <c r="G11" i="31"/>
  <c r="G11" i="32"/>
  <c r="I14" i="5"/>
  <c r="H14" i="5"/>
  <c r="H20" i="5"/>
  <c r="H32" i="5"/>
  <c r="H68" i="5"/>
  <c r="H93" i="5"/>
  <c r="G14" i="5"/>
  <c r="I14" i="6"/>
  <c r="H14" i="6"/>
  <c r="G14" i="6"/>
  <c r="I14" i="7"/>
  <c r="H14" i="7"/>
  <c r="G14" i="7"/>
  <c r="I14" i="8"/>
  <c r="H14" i="8"/>
  <c r="H10" i="8" s="1"/>
  <c r="G14" i="8"/>
  <c r="I14" i="9"/>
  <c r="H14" i="9"/>
  <c r="G14" i="9"/>
  <c r="I14" i="10"/>
  <c r="H14" i="10"/>
  <c r="G14" i="10"/>
  <c r="I14" i="11"/>
  <c r="H14" i="11"/>
  <c r="G14" i="11"/>
  <c r="I14" i="12"/>
  <c r="H14" i="12"/>
  <c r="H10" i="12" s="1"/>
  <c r="G14" i="12"/>
  <c r="I14" i="13"/>
  <c r="H14" i="13"/>
  <c r="G14" i="13"/>
  <c r="I14" i="14"/>
  <c r="H14" i="14"/>
  <c r="G14" i="14"/>
  <c r="I14" i="15"/>
  <c r="H14" i="15"/>
  <c r="G14" i="15"/>
  <c r="I14" i="16"/>
  <c r="H14" i="16"/>
  <c r="G14" i="16"/>
  <c r="I14" i="17"/>
  <c r="H14" i="17"/>
  <c r="G14" i="17"/>
  <c r="I14" i="18"/>
  <c r="H14" i="18"/>
  <c r="G14" i="18"/>
  <c r="I14" i="19"/>
  <c r="H14" i="19"/>
  <c r="G14" i="19"/>
  <c r="I14" i="20"/>
  <c r="H14" i="20"/>
  <c r="G14" i="20"/>
  <c r="I14" i="21"/>
  <c r="H14" i="21"/>
  <c r="G14" i="21"/>
  <c r="I14" i="22"/>
  <c r="H14" i="22"/>
  <c r="G14" i="22"/>
  <c r="I14" i="23"/>
  <c r="H14" i="23"/>
  <c r="G14" i="23"/>
  <c r="I14" i="24"/>
  <c r="H14" i="24"/>
  <c r="H10" i="24"/>
  <c r="G14" i="24"/>
  <c r="I14" i="25"/>
  <c r="H14" i="25"/>
  <c r="G14" i="25"/>
  <c r="I14" i="26"/>
  <c r="H14" i="26"/>
  <c r="G14" i="26"/>
  <c r="I14" i="27"/>
  <c r="H14" i="27"/>
  <c r="G14" i="27"/>
  <c r="I14" i="28"/>
  <c r="H14" i="28"/>
  <c r="G14" i="28"/>
  <c r="I14" i="29"/>
  <c r="H14" i="29"/>
  <c r="G14" i="29"/>
  <c r="I14" i="30"/>
  <c r="H14" i="30"/>
  <c r="G14" i="30"/>
  <c r="I14" i="31"/>
  <c r="H14" i="31"/>
  <c r="G14" i="31"/>
  <c r="I14" i="32"/>
  <c r="H14" i="32"/>
  <c r="G14" i="32"/>
  <c r="I16" i="5"/>
  <c r="H16" i="5"/>
  <c r="G16" i="5"/>
  <c r="I16" i="6"/>
  <c r="H16" i="6"/>
  <c r="H20" i="6"/>
  <c r="G16" i="6"/>
  <c r="I16" i="7"/>
  <c r="I10" i="7" s="1"/>
  <c r="H16" i="7"/>
  <c r="G16" i="7"/>
  <c r="I16" i="8"/>
  <c r="H16" i="8"/>
  <c r="G16" i="8"/>
  <c r="G10" i="8"/>
  <c r="I16" i="9"/>
  <c r="H16" i="9"/>
  <c r="G16" i="9"/>
  <c r="I16" i="10"/>
  <c r="I10" i="10"/>
  <c r="H16" i="10"/>
  <c r="G16" i="10"/>
  <c r="I16" i="11"/>
  <c r="H16" i="11"/>
  <c r="G16" i="11"/>
  <c r="I16" i="12"/>
  <c r="I10" i="12" s="1"/>
  <c r="H16" i="12"/>
  <c r="G16" i="12"/>
  <c r="I16" i="13"/>
  <c r="H16" i="13"/>
  <c r="G16" i="13"/>
  <c r="I16" i="14"/>
  <c r="H16" i="14"/>
  <c r="G16" i="14"/>
  <c r="I16" i="15"/>
  <c r="H16" i="15"/>
  <c r="G16" i="15"/>
  <c r="I16" i="16"/>
  <c r="I10" i="16"/>
  <c r="H16" i="16"/>
  <c r="G16" i="16"/>
  <c r="I16" i="17"/>
  <c r="H16" i="17"/>
  <c r="G16" i="17"/>
  <c r="G10" i="17"/>
  <c r="I16" i="18"/>
  <c r="H16" i="18"/>
  <c r="G16" i="18"/>
  <c r="I16" i="19"/>
  <c r="H16" i="19"/>
  <c r="G16" i="19"/>
  <c r="I16" i="20"/>
  <c r="H16" i="20"/>
  <c r="G16" i="20"/>
  <c r="G10" i="20"/>
  <c r="I16" i="21"/>
  <c r="H16" i="21"/>
  <c r="G16" i="21"/>
  <c r="G10" i="21" s="1"/>
  <c r="I16" i="22"/>
  <c r="H16" i="22"/>
  <c r="G16" i="22"/>
  <c r="I16" i="23"/>
  <c r="H16" i="23"/>
  <c r="G16" i="23"/>
  <c r="I16" i="24"/>
  <c r="H16" i="24"/>
  <c r="G16" i="24"/>
  <c r="I16" i="25"/>
  <c r="H16" i="25"/>
  <c r="G16" i="25"/>
  <c r="I16" i="26"/>
  <c r="H16" i="26"/>
  <c r="G16" i="26"/>
  <c r="I16" i="27"/>
  <c r="H16" i="27"/>
  <c r="G16" i="27"/>
  <c r="I16" i="28"/>
  <c r="H16" i="28"/>
  <c r="G16" i="28"/>
  <c r="I16" i="29"/>
  <c r="H16" i="29"/>
  <c r="G16" i="29"/>
  <c r="I16" i="30"/>
  <c r="H16" i="30"/>
  <c r="G16" i="30"/>
  <c r="I16" i="31"/>
  <c r="H16" i="31"/>
  <c r="G16" i="31"/>
  <c r="I16" i="32"/>
  <c r="H16" i="32"/>
  <c r="G16" i="32"/>
  <c r="H18" i="5"/>
  <c r="I18" i="5"/>
  <c r="H18" i="6"/>
  <c r="I18" i="6"/>
  <c r="H18" i="7"/>
  <c r="I18" i="7"/>
  <c r="H18" i="8"/>
  <c r="I18" i="8"/>
  <c r="H18" i="9"/>
  <c r="I18" i="9"/>
  <c r="H18" i="10"/>
  <c r="I18" i="10"/>
  <c r="H18" i="11"/>
  <c r="I18" i="11"/>
  <c r="H18" i="12"/>
  <c r="I18" i="12"/>
  <c r="H18" i="13"/>
  <c r="I18" i="13"/>
  <c r="H18" i="14"/>
  <c r="I18" i="14"/>
  <c r="H18" i="15"/>
  <c r="I18" i="15"/>
  <c r="H18" i="16"/>
  <c r="I18" i="16"/>
  <c r="H18" i="17"/>
  <c r="I18" i="17"/>
  <c r="H18" i="18"/>
  <c r="I18" i="18"/>
  <c r="H18" i="19"/>
  <c r="I18" i="19"/>
  <c r="H18" i="20"/>
  <c r="I18" i="20"/>
  <c r="H18" i="21"/>
  <c r="I18" i="21"/>
  <c r="H18" i="22"/>
  <c r="I18" i="22"/>
  <c r="H18" i="23"/>
  <c r="I18" i="23"/>
  <c r="H18" i="24"/>
  <c r="I18" i="24"/>
  <c r="H18" i="25"/>
  <c r="I18" i="25"/>
  <c r="H18" i="26"/>
  <c r="I18" i="26"/>
  <c r="H18" i="27"/>
  <c r="I18" i="27"/>
  <c r="H18" i="28"/>
  <c r="I18" i="28"/>
  <c r="H18" i="29"/>
  <c r="I18" i="29"/>
  <c r="H18" i="30"/>
  <c r="I18" i="30"/>
  <c r="H18" i="31"/>
  <c r="I18" i="31"/>
  <c r="H18" i="32"/>
  <c r="I18" i="32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I20" i="5"/>
  <c r="I20" i="6"/>
  <c r="H20" i="7"/>
  <c r="I20" i="7"/>
  <c r="H20" i="8"/>
  <c r="I20" i="8"/>
  <c r="H20" i="9"/>
  <c r="I20" i="9"/>
  <c r="H20" i="10"/>
  <c r="I20" i="10"/>
  <c r="H20" i="11"/>
  <c r="I20" i="11"/>
  <c r="H20" i="12"/>
  <c r="I20" i="12"/>
  <c r="H20" i="13"/>
  <c r="I20" i="13"/>
  <c r="H20" i="14"/>
  <c r="I20" i="14"/>
  <c r="H20" i="15"/>
  <c r="I20" i="15"/>
  <c r="H20" i="16"/>
  <c r="I20" i="16"/>
  <c r="H20" i="17"/>
  <c r="I20" i="17"/>
  <c r="H20" i="18"/>
  <c r="I20" i="18"/>
  <c r="H20" i="19"/>
  <c r="I20" i="19"/>
  <c r="H20" i="20"/>
  <c r="I20" i="20"/>
  <c r="H20" i="21"/>
  <c r="I20" i="21"/>
  <c r="H20" i="22"/>
  <c r="I20" i="22"/>
  <c r="H20" i="23"/>
  <c r="I20" i="23"/>
  <c r="H20" i="24"/>
  <c r="I20" i="24"/>
  <c r="H20" i="25"/>
  <c r="I20" i="25"/>
  <c r="H20" i="26"/>
  <c r="I20" i="26"/>
  <c r="H20" i="27"/>
  <c r="I20" i="27"/>
  <c r="H20" i="28"/>
  <c r="I20" i="28"/>
  <c r="H20" i="29"/>
  <c r="I20" i="29"/>
  <c r="H20" i="30"/>
  <c r="I20" i="30"/>
  <c r="H20" i="31"/>
  <c r="I20" i="31"/>
  <c r="H20" i="32"/>
  <c r="I20" i="32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 i="5"/>
  <c r="G23" i="5"/>
  <c r="I23" i="6"/>
  <c r="H23" i="6"/>
  <c r="G23" i="6"/>
  <c r="I23" i="7"/>
  <c r="H23" i="7"/>
  <c r="G23" i="7"/>
  <c r="I23" i="8"/>
  <c r="I22" i="8" s="1"/>
  <c r="H23" i="8"/>
  <c r="G23" i="8"/>
  <c r="I23" i="9"/>
  <c r="H23" i="9"/>
  <c r="G23" i="9"/>
  <c r="I23" i="10"/>
  <c r="H23" i="10"/>
  <c r="G23" i="10"/>
  <c r="I23" i="11"/>
  <c r="H23" i="11"/>
  <c r="H22" i="11" s="1"/>
  <c r="G23" i="11"/>
  <c r="G22" i="11" s="1"/>
  <c r="I23" i="12"/>
  <c r="H23" i="12"/>
  <c r="H22" i="12" s="1"/>
  <c r="G23" i="12"/>
  <c r="I23" i="13"/>
  <c r="H23" i="13"/>
  <c r="G23" i="13"/>
  <c r="I23" i="14"/>
  <c r="H23" i="14"/>
  <c r="G23" i="14"/>
  <c r="I23" i="15"/>
  <c r="H23" i="15"/>
  <c r="G23" i="15"/>
  <c r="I23" i="16"/>
  <c r="H23" i="16"/>
  <c r="G23" i="16"/>
  <c r="I23" i="17"/>
  <c r="H23" i="17"/>
  <c r="G23" i="17"/>
  <c r="I23" i="18"/>
  <c r="H23" i="18"/>
  <c r="G23" i="18"/>
  <c r="I23" i="19"/>
  <c r="H23" i="19"/>
  <c r="G23" i="19"/>
  <c r="I23" i="20"/>
  <c r="H23" i="20"/>
  <c r="G23" i="20"/>
  <c r="I23" i="21"/>
  <c r="H23" i="21"/>
  <c r="G23" i="21"/>
  <c r="I23" i="22"/>
  <c r="H23" i="22"/>
  <c r="G23" i="22"/>
  <c r="G22" i="22" s="1"/>
  <c r="I23" i="23"/>
  <c r="H23" i="23"/>
  <c r="G23" i="23"/>
  <c r="I23" i="24"/>
  <c r="H23" i="24"/>
  <c r="G23" i="24"/>
  <c r="I23" i="25"/>
  <c r="H23" i="25"/>
  <c r="G23" i="25"/>
  <c r="I23" i="26"/>
  <c r="H23" i="26"/>
  <c r="G23" i="26"/>
  <c r="I23" i="27"/>
  <c r="H23" i="27"/>
  <c r="G23" i="27"/>
  <c r="I23" i="28"/>
  <c r="H23" i="28"/>
  <c r="G23" i="28"/>
  <c r="I23" i="29"/>
  <c r="H23" i="29"/>
  <c r="G23" i="29"/>
  <c r="I23" i="30"/>
  <c r="H23" i="30"/>
  <c r="G23" i="30"/>
  <c r="I23" i="31"/>
  <c r="H23" i="31"/>
  <c r="G23" i="31"/>
  <c r="I23" i="32"/>
  <c r="H23" i="32"/>
  <c r="G23" i="32"/>
  <c r="I26" i="5"/>
  <c r="H26" i="5"/>
  <c r="G26" i="5"/>
  <c r="I26" i="6"/>
  <c r="H26" i="6"/>
  <c r="G26" i="6"/>
  <c r="I26" i="7"/>
  <c r="H26" i="7"/>
  <c r="G26" i="7"/>
  <c r="I26" i="8"/>
  <c r="H26" i="8"/>
  <c r="G26" i="8"/>
  <c r="I26" i="9"/>
  <c r="H26" i="9"/>
  <c r="G26" i="9"/>
  <c r="I26" i="10"/>
  <c r="H26" i="10"/>
  <c r="G26" i="10"/>
  <c r="I26" i="11"/>
  <c r="H26" i="11"/>
  <c r="G26" i="11"/>
  <c r="I26" i="12"/>
  <c r="H26" i="12"/>
  <c r="G26" i="12"/>
  <c r="I26" i="13"/>
  <c r="H26" i="13"/>
  <c r="G26" i="13"/>
  <c r="I26" i="14"/>
  <c r="H26" i="14"/>
  <c r="G26" i="14"/>
  <c r="I26" i="15"/>
  <c r="H26" i="15"/>
  <c r="G26" i="15"/>
  <c r="I26" i="16"/>
  <c r="H26" i="16"/>
  <c r="G26" i="16"/>
  <c r="I26" i="17"/>
  <c r="H26" i="17"/>
  <c r="G26" i="17"/>
  <c r="I26" i="18"/>
  <c r="H26" i="18"/>
  <c r="G26" i="18"/>
  <c r="I26" i="19"/>
  <c r="H26" i="19"/>
  <c r="G26" i="19"/>
  <c r="I26" i="20"/>
  <c r="H26" i="20"/>
  <c r="G26" i="20"/>
  <c r="I26" i="21"/>
  <c r="H26" i="21"/>
  <c r="G26" i="21"/>
  <c r="I26" i="22"/>
  <c r="H26" i="22"/>
  <c r="G26" i="22"/>
  <c r="I26" i="23"/>
  <c r="H26" i="23"/>
  <c r="G26" i="23"/>
  <c r="I26" i="24"/>
  <c r="I22" i="24" s="1"/>
  <c r="H26" i="24"/>
  <c r="G26" i="24"/>
  <c r="I26" i="25"/>
  <c r="H26" i="25"/>
  <c r="G26" i="25"/>
  <c r="I26" i="26"/>
  <c r="H26" i="26"/>
  <c r="G26" i="26"/>
  <c r="I26" i="27"/>
  <c r="H26" i="27"/>
  <c r="G26" i="27"/>
  <c r="I26" i="28"/>
  <c r="H26" i="28"/>
  <c r="G26" i="28"/>
  <c r="G22" i="28" s="1"/>
  <c r="I26" i="29"/>
  <c r="H26" i="29"/>
  <c r="G26" i="29"/>
  <c r="I26" i="30"/>
  <c r="H26" i="30"/>
  <c r="G26" i="30"/>
  <c r="I26" i="31"/>
  <c r="H26" i="31"/>
  <c r="G26" i="31"/>
  <c r="I26" i="32"/>
  <c r="H26" i="32"/>
  <c r="G26" i="32"/>
  <c r="I28" i="5"/>
  <c r="H28" i="5"/>
  <c r="G28" i="5"/>
  <c r="I28" i="6"/>
  <c r="H28" i="6"/>
  <c r="G28" i="6"/>
  <c r="I28" i="7"/>
  <c r="I22" i="7" s="1"/>
  <c r="H28" i="7"/>
  <c r="G28" i="7"/>
  <c r="I28" i="8"/>
  <c r="H28" i="8"/>
  <c r="H22" i="8" s="1"/>
  <c r="G28" i="8"/>
  <c r="I28" i="9"/>
  <c r="H28" i="9"/>
  <c r="G28" i="9"/>
  <c r="I28" i="10"/>
  <c r="H28" i="10"/>
  <c r="G28" i="10"/>
  <c r="I28" i="11"/>
  <c r="H28" i="11"/>
  <c r="G28" i="11"/>
  <c r="I28" i="12"/>
  <c r="I22" i="12"/>
  <c r="H28" i="12"/>
  <c r="G28" i="12"/>
  <c r="I28" i="13"/>
  <c r="I22" i="13" s="1"/>
  <c r="H28" i="13"/>
  <c r="G28" i="13"/>
  <c r="I28" i="14"/>
  <c r="H28" i="14"/>
  <c r="G28" i="14"/>
  <c r="I28" i="15"/>
  <c r="H28" i="15"/>
  <c r="H22" i="15" s="1"/>
  <c r="G28" i="15"/>
  <c r="I28" i="16"/>
  <c r="H28" i="16"/>
  <c r="G28" i="16"/>
  <c r="I28" i="17"/>
  <c r="H28" i="17"/>
  <c r="G28" i="17"/>
  <c r="I28" i="18"/>
  <c r="I22" i="18"/>
  <c r="H28" i="18"/>
  <c r="G28" i="18"/>
  <c r="I28" i="19"/>
  <c r="H28" i="19"/>
  <c r="H22" i="19"/>
  <c r="G28" i="19"/>
  <c r="I28" i="20"/>
  <c r="H28" i="20"/>
  <c r="G28" i="20"/>
  <c r="I28" i="21"/>
  <c r="H28" i="21"/>
  <c r="G28" i="21"/>
  <c r="I28" i="22"/>
  <c r="H28" i="22"/>
  <c r="H22" i="22" s="1"/>
  <c r="G28" i="22"/>
  <c r="I28" i="23"/>
  <c r="H28" i="23"/>
  <c r="G28" i="23"/>
  <c r="I28" i="24"/>
  <c r="H28" i="24"/>
  <c r="G28" i="24"/>
  <c r="I28" i="25"/>
  <c r="H28" i="25"/>
  <c r="G28" i="25"/>
  <c r="I28" i="26"/>
  <c r="H28" i="26"/>
  <c r="G28" i="26"/>
  <c r="I28" i="27"/>
  <c r="H28" i="27"/>
  <c r="H22" i="27" s="1"/>
  <c r="G28" i="27"/>
  <c r="I28" i="28"/>
  <c r="H28" i="28"/>
  <c r="G28" i="28"/>
  <c r="I28" i="29"/>
  <c r="H28" i="29"/>
  <c r="G28" i="29"/>
  <c r="I28" i="30"/>
  <c r="H28" i="30"/>
  <c r="G28" i="30"/>
  <c r="G22" i="30" s="1"/>
  <c r="I28" i="31"/>
  <c r="H28" i="31"/>
  <c r="G28" i="31"/>
  <c r="I28" i="32"/>
  <c r="H28" i="32"/>
  <c r="G28" i="32"/>
  <c r="I30" i="5"/>
  <c r="H30" i="5"/>
  <c r="G30" i="5"/>
  <c r="I30" i="6"/>
  <c r="H30" i="6"/>
  <c r="G30" i="6"/>
  <c r="I30" i="7"/>
  <c r="H30" i="7"/>
  <c r="G30" i="7"/>
  <c r="I30" i="8"/>
  <c r="H30" i="8"/>
  <c r="G30" i="8"/>
  <c r="I30" i="9"/>
  <c r="H30" i="9"/>
  <c r="G30" i="9"/>
  <c r="I30" i="10"/>
  <c r="H30" i="10"/>
  <c r="G30" i="10"/>
  <c r="I30" i="11"/>
  <c r="H30" i="11"/>
  <c r="G30" i="11"/>
  <c r="I30" i="12"/>
  <c r="H30" i="12"/>
  <c r="G30" i="12"/>
  <c r="I30" i="13"/>
  <c r="H30" i="13"/>
  <c r="G30" i="13"/>
  <c r="I30" i="14"/>
  <c r="H30" i="14"/>
  <c r="G30" i="14"/>
  <c r="I30" i="15"/>
  <c r="H30" i="15"/>
  <c r="G30" i="15"/>
  <c r="I30" i="16"/>
  <c r="H30" i="16"/>
  <c r="G30" i="16"/>
  <c r="I30" i="17"/>
  <c r="H30" i="17"/>
  <c r="G30" i="17"/>
  <c r="I30" i="18"/>
  <c r="H30" i="18"/>
  <c r="G30" i="18"/>
  <c r="I30" i="19"/>
  <c r="H30" i="19"/>
  <c r="G30" i="19"/>
  <c r="I30" i="20"/>
  <c r="H30" i="20"/>
  <c r="G30" i="20"/>
  <c r="I30" i="21"/>
  <c r="H30" i="21"/>
  <c r="G30" i="21"/>
  <c r="I30" i="22"/>
  <c r="H30" i="22"/>
  <c r="G30" i="22"/>
  <c r="I30" i="23"/>
  <c r="H30" i="23"/>
  <c r="G30" i="23"/>
  <c r="I30" i="24"/>
  <c r="H30" i="24"/>
  <c r="G30" i="24"/>
  <c r="I30" i="25"/>
  <c r="H30" i="25"/>
  <c r="G30" i="25"/>
  <c r="I30" i="26"/>
  <c r="H30" i="26"/>
  <c r="G30" i="26"/>
  <c r="I30" i="27"/>
  <c r="H30" i="27"/>
  <c r="G30" i="27"/>
  <c r="I30" i="28"/>
  <c r="H30" i="28"/>
  <c r="G30" i="28"/>
  <c r="I30" i="29"/>
  <c r="H30" i="29"/>
  <c r="G30" i="29"/>
  <c r="I30" i="30"/>
  <c r="H30" i="30"/>
  <c r="G30" i="30"/>
  <c r="I30" i="31"/>
  <c r="H30" i="31"/>
  <c r="G30" i="31"/>
  <c r="I30" i="32"/>
  <c r="H30" i="32"/>
  <c r="G30" i="32"/>
  <c r="I32" i="5"/>
  <c r="I32" i="6"/>
  <c r="H32" i="7"/>
  <c r="I32" i="7"/>
  <c r="H32" i="8"/>
  <c r="I32" i="8"/>
  <c r="H32" i="9"/>
  <c r="I32" i="9"/>
  <c r="H32" i="10"/>
  <c r="I32" i="10"/>
  <c r="H32" i="11"/>
  <c r="I32" i="11"/>
  <c r="H32" i="12"/>
  <c r="I32" i="12"/>
  <c r="H32" i="13"/>
  <c r="I32" i="13"/>
  <c r="H32" i="14"/>
  <c r="I32" i="14"/>
  <c r="H32" i="15"/>
  <c r="I32" i="15"/>
  <c r="H32" i="16"/>
  <c r="I32" i="16"/>
  <c r="H32" i="17"/>
  <c r="I32" i="17"/>
  <c r="H32" i="18"/>
  <c r="I32" i="18"/>
  <c r="H32" i="19"/>
  <c r="I32" i="19"/>
  <c r="H32" i="20"/>
  <c r="I32" i="20"/>
  <c r="H32" i="21"/>
  <c r="I32" i="21"/>
  <c r="H32" i="22"/>
  <c r="I32" i="22"/>
  <c r="H32" i="23"/>
  <c r="I32" i="23"/>
  <c r="H32" i="24"/>
  <c r="I32" i="24"/>
  <c r="H32" i="25"/>
  <c r="I32" i="25"/>
  <c r="H32" i="26"/>
  <c r="I32" i="26"/>
  <c r="H32" i="27"/>
  <c r="I32" i="27"/>
  <c r="H32" i="28"/>
  <c r="I32" i="28"/>
  <c r="H32" i="29"/>
  <c r="I32" i="29"/>
  <c r="H32" i="30"/>
  <c r="I32" i="30"/>
  <c r="H32" i="31"/>
  <c r="I32" i="31"/>
  <c r="H32" i="32"/>
  <c r="I32" i="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I35" i="5"/>
  <c r="I35" i="6"/>
  <c r="H35" i="7"/>
  <c r="I35" i="7"/>
  <c r="H35" i="8"/>
  <c r="I35" i="8"/>
  <c r="H35" i="9"/>
  <c r="I35" i="9"/>
  <c r="H35" i="10"/>
  <c r="I35" i="10"/>
  <c r="H35" i="11"/>
  <c r="I35" i="11"/>
  <c r="H35" i="12"/>
  <c r="I35" i="12"/>
  <c r="H35" i="13"/>
  <c r="I35" i="13"/>
  <c r="H35" i="14"/>
  <c r="I35" i="14"/>
  <c r="H35" i="15"/>
  <c r="I35" i="15"/>
  <c r="H35" i="16"/>
  <c r="I35" i="16"/>
  <c r="H35" i="17"/>
  <c r="I35" i="17"/>
  <c r="H35" i="18"/>
  <c r="I35" i="18"/>
  <c r="H35" i="19"/>
  <c r="I35" i="19"/>
  <c r="H35" i="20"/>
  <c r="I35" i="20"/>
  <c r="H35" i="21"/>
  <c r="I35" i="21"/>
  <c r="H35" i="22"/>
  <c r="I35" i="22"/>
  <c r="H35" i="23"/>
  <c r="I35" i="23"/>
  <c r="H35" i="24"/>
  <c r="I35" i="24"/>
  <c r="H35" i="25"/>
  <c r="I35" i="25"/>
  <c r="H35" i="26"/>
  <c r="I35" i="26"/>
  <c r="H35" i="27"/>
  <c r="I35" i="27"/>
  <c r="H35" i="28"/>
  <c r="I35" i="28"/>
  <c r="H35" i="29"/>
  <c r="I35" i="29"/>
  <c r="H35" i="30"/>
  <c r="I35" i="30"/>
  <c r="H35" i="31"/>
  <c r="H34" i="31" s="1"/>
  <c r="H134" i="31" s="1"/>
  <c r="I35" i="31"/>
  <c r="H35" i="32"/>
  <c r="I35" i="32"/>
  <c r="G35" i="5"/>
  <c r="G40" i="5"/>
  <c r="G43" i="5"/>
  <c r="G46" i="5"/>
  <c r="G35" i="7"/>
  <c r="G35" i="8"/>
  <c r="G35" i="9"/>
  <c r="G35" i="10"/>
  <c r="G35" i="11"/>
  <c r="G35" i="12"/>
  <c r="G35" i="13"/>
  <c r="G35" i="14"/>
  <c r="G35" i="15"/>
  <c r="G35" i="16"/>
  <c r="G35" i="17"/>
  <c r="G35" i="18"/>
  <c r="G35" i="19"/>
  <c r="G35" i="20"/>
  <c r="G35" i="21"/>
  <c r="G35" i="22"/>
  <c r="G35" i="23"/>
  <c r="G35" i="24"/>
  <c r="G35" i="25"/>
  <c r="G35" i="26"/>
  <c r="G35" i="27"/>
  <c r="G35" i="28"/>
  <c r="G35" i="29"/>
  <c r="G35" i="30"/>
  <c r="G35" i="31"/>
  <c r="G35" i="32"/>
  <c r="H38" i="5"/>
  <c r="I38" i="5"/>
  <c r="H38" i="6"/>
  <c r="I38" i="6"/>
  <c r="H38" i="7"/>
  <c r="I38" i="7"/>
  <c r="H38" i="8"/>
  <c r="I38" i="8"/>
  <c r="H38" i="9"/>
  <c r="I38" i="9"/>
  <c r="H38" i="10"/>
  <c r="I38" i="10"/>
  <c r="H38" i="11"/>
  <c r="I38" i="11"/>
  <c r="H38" i="12"/>
  <c r="I38" i="12"/>
  <c r="H38" i="13"/>
  <c r="I38" i="13"/>
  <c r="H38" i="14"/>
  <c r="I38" i="14"/>
  <c r="H38" i="15"/>
  <c r="I38" i="15"/>
  <c r="H38" i="16"/>
  <c r="I38" i="16"/>
  <c r="H38" i="17"/>
  <c r="I38" i="17"/>
  <c r="H38" i="18"/>
  <c r="I38" i="18"/>
  <c r="H38" i="19"/>
  <c r="I38" i="19"/>
  <c r="H38" i="20"/>
  <c r="I38" i="20"/>
  <c r="H38" i="21"/>
  <c r="I38" i="21"/>
  <c r="H38" i="22"/>
  <c r="I38" i="22"/>
  <c r="H38" i="23"/>
  <c r="I38" i="23"/>
  <c r="H38" i="24"/>
  <c r="I38" i="24"/>
  <c r="H38" i="25"/>
  <c r="I38" i="25"/>
  <c r="H38" i="26"/>
  <c r="H34" i="26" s="1"/>
  <c r="H134" i="26" s="1"/>
  <c r="I38" i="26"/>
  <c r="H38" i="27"/>
  <c r="I38" i="27"/>
  <c r="H38" i="28"/>
  <c r="I38" i="28"/>
  <c r="H38" i="29"/>
  <c r="I38" i="29"/>
  <c r="H38" i="30"/>
  <c r="I38" i="30"/>
  <c r="H38" i="31"/>
  <c r="I38" i="31"/>
  <c r="H38" i="32"/>
  <c r="I38" i="32"/>
  <c r="G38" i="5"/>
  <c r="G74" i="5"/>
  <c r="G86" i="5"/>
  <c r="G93" i="5"/>
  <c r="G58" i="5"/>
  <c r="G68" i="5"/>
  <c r="G123" i="5"/>
  <c r="G118" i="5"/>
  <c r="G125" i="5"/>
  <c r="G38" i="6"/>
  <c r="G38" i="7"/>
  <c r="G34" i="7" s="1"/>
  <c r="G38" i="8"/>
  <c r="G38" i="9"/>
  <c r="G38" i="10"/>
  <c r="G38" i="11"/>
  <c r="G38" i="12"/>
  <c r="G38" i="13"/>
  <c r="G38" i="14"/>
  <c r="G38" i="15"/>
  <c r="G38" i="16"/>
  <c r="G38" i="17"/>
  <c r="G38" i="18"/>
  <c r="G38" i="19"/>
  <c r="G38" i="20"/>
  <c r="G38" i="21"/>
  <c r="G38" i="22"/>
  <c r="G38" i="23"/>
  <c r="G38" i="24"/>
  <c r="G38" i="25"/>
  <c r="G38" i="26"/>
  <c r="G38" i="27"/>
  <c r="G38" i="28"/>
  <c r="G38" i="29"/>
  <c r="G38" i="30"/>
  <c r="G38" i="31"/>
  <c r="G38" i="32"/>
  <c r="I40" i="5"/>
  <c r="H46" i="5"/>
  <c r="I40" i="6"/>
  <c r="H40" i="6"/>
  <c r="G40" i="6"/>
  <c r="I40" i="7"/>
  <c r="H40" i="7"/>
  <c r="G40" i="7"/>
  <c r="I40" i="8"/>
  <c r="H40" i="8"/>
  <c r="G40" i="8"/>
  <c r="I40" i="9"/>
  <c r="H40" i="9"/>
  <c r="G40" i="9"/>
  <c r="I40" i="10"/>
  <c r="H40" i="10"/>
  <c r="G40" i="10"/>
  <c r="I40" i="11"/>
  <c r="H40" i="11"/>
  <c r="G40" i="11"/>
  <c r="I40" i="12"/>
  <c r="H40" i="12"/>
  <c r="G40" i="12"/>
  <c r="I40" i="13"/>
  <c r="H40" i="13"/>
  <c r="G40" i="13"/>
  <c r="I40" i="14"/>
  <c r="H40" i="14"/>
  <c r="G40" i="14"/>
  <c r="I40" i="15"/>
  <c r="H40" i="15"/>
  <c r="G40" i="15"/>
  <c r="I40" i="16"/>
  <c r="H40" i="16"/>
  <c r="G40" i="16"/>
  <c r="I40" i="17"/>
  <c r="H40" i="17"/>
  <c r="G40" i="17"/>
  <c r="I40" i="18"/>
  <c r="H40" i="18"/>
  <c r="G40" i="18"/>
  <c r="I40" i="19"/>
  <c r="H40" i="19"/>
  <c r="G40" i="19"/>
  <c r="I40" i="20"/>
  <c r="H40" i="20"/>
  <c r="G40" i="20"/>
  <c r="I40" i="21"/>
  <c r="H40" i="21"/>
  <c r="G40" i="21"/>
  <c r="I40" i="22"/>
  <c r="H40" i="22"/>
  <c r="G40" i="22"/>
  <c r="I40" i="23"/>
  <c r="H40" i="23"/>
  <c r="G40" i="23"/>
  <c r="I40" i="24"/>
  <c r="H40" i="24"/>
  <c r="G40" i="24"/>
  <c r="I40" i="25"/>
  <c r="H40" i="25"/>
  <c r="G40" i="25"/>
  <c r="I40" i="26"/>
  <c r="I34" i="26" s="1"/>
  <c r="H40" i="26"/>
  <c r="G40" i="26"/>
  <c r="I40" i="27"/>
  <c r="H40" i="27"/>
  <c r="G40" i="27"/>
  <c r="I40" i="28"/>
  <c r="H40" i="28"/>
  <c r="G40" i="28"/>
  <c r="I40" i="29"/>
  <c r="H40" i="29"/>
  <c r="G40" i="29"/>
  <c r="I40" i="30"/>
  <c r="H40" i="30"/>
  <c r="G40" i="30"/>
  <c r="I40" i="31"/>
  <c r="H40" i="31"/>
  <c r="G40" i="31"/>
  <c r="I40" i="32"/>
  <c r="H40" i="32"/>
  <c r="G40" i="32"/>
  <c r="I43" i="5"/>
  <c r="H43" i="6"/>
  <c r="I43" i="6"/>
  <c r="H43" i="7"/>
  <c r="I43" i="7"/>
  <c r="H43" i="8"/>
  <c r="I43" i="8"/>
  <c r="H43" i="9"/>
  <c r="I43" i="9"/>
  <c r="H43" i="10"/>
  <c r="I43" i="10"/>
  <c r="H43" i="11"/>
  <c r="I43" i="11"/>
  <c r="H43" i="12"/>
  <c r="H34" i="12" s="1"/>
  <c r="I43" i="12"/>
  <c r="H43" i="13"/>
  <c r="I43" i="13"/>
  <c r="H43" i="14"/>
  <c r="I43" i="14"/>
  <c r="H43" i="15"/>
  <c r="I43" i="15"/>
  <c r="H43" i="16"/>
  <c r="I43" i="16"/>
  <c r="H43" i="17"/>
  <c r="I43" i="17"/>
  <c r="H43" i="18"/>
  <c r="I43" i="18"/>
  <c r="H43" i="19"/>
  <c r="I43" i="19"/>
  <c r="H43" i="20"/>
  <c r="I43" i="20"/>
  <c r="H43" i="21"/>
  <c r="I43" i="21"/>
  <c r="H43" i="22"/>
  <c r="I43" i="22"/>
  <c r="H43" i="23"/>
  <c r="I43" i="23"/>
  <c r="H43" i="24"/>
  <c r="I43" i="24"/>
  <c r="H43" i="25"/>
  <c r="I43" i="25"/>
  <c r="H43" i="26"/>
  <c r="I43" i="26"/>
  <c r="H43" i="27"/>
  <c r="I43" i="27"/>
  <c r="H43" i="28"/>
  <c r="I43" i="28"/>
  <c r="H43" i="29"/>
  <c r="I43" i="29"/>
  <c r="H43" i="30"/>
  <c r="I43" i="30"/>
  <c r="H43" i="31"/>
  <c r="I43" i="31"/>
  <c r="H43" i="32"/>
  <c r="I43" i="32"/>
  <c r="G43" i="6"/>
  <c r="G43" i="7"/>
  <c r="G43" i="8"/>
  <c r="G43" i="9"/>
  <c r="G43" i="10"/>
  <c r="G43" i="11"/>
  <c r="G43" i="12"/>
  <c r="G43" i="13"/>
  <c r="G43" i="14"/>
  <c r="G43" i="15"/>
  <c r="G43" i="16"/>
  <c r="G43" i="17"/>
  <c r="G43" i="18"/>
  <c r="G43" i="19"/>
  <c r="G43" i="20"/>
  <c r="G43" i="21"/>
  <c r="G43" i="22"/>
  <c r="G43" i="23"/>
  <c r="G43" i="24"/>
  <c r="G43" i="25"/>
  <c r="G43" i="26"/>
  <c r="G43" i="27"/>
  <c r="G43" i="28"/>
  <c r="G43" i="29"/>
  <c r="G43" i="30"/>
  <c r="G43" i="31"/>
  <c r="G43" i="32"/>
  <c r="H48" i="5"/>
  <c r="I48" i="5"/>
  <c r="H48" i="6"/>
  <c r="I48" i="6"/>
  <c r="H48" i="7"/>
  <c r="I48" i="7"/>
  <c r="H48" i="8"/>
  <c r="I48" i="8"/>
  <c r="H48" i="9"/>
  <c r="I48" i="9"/>
  <c r="H48" i="10"/>
  <c r="I48" i="10"/>
  <c r="H48" i="11"/>
  <c r="I48" i="11"/>
  <c r="H48" i="12"/>
  <c r="I48" i="12"/>
  <c r="H48" i="13"/>
  <c r="I48" i="13"/>
  <c r="H48" i="14"/>
  <c r="I48" i="14"/>
  <c r="H48" i="15"/>
  <c r="I48" i="15"/>
  <c r="H48" i="16"/>
  <c r="I48" i="16"/>
  <c r="H48" i="17"/>
  <c r="I48" i="17"/>
  <c r="H48" i="18"/>
  <c r="I48" i="18"/>
  <c r="H48" i="19"/>
  <c r="I48" i="19"/>
  <c r="H48" i="20"/>
  <c r="I48" i="20"/>
  <c r="H48" i="21"/>
  <c r="I48" i="21"/>
  <c r="H48" i="22"/>
  <c r="I48" i="22"/>
  <c r="H48" i="23"/>
  <c r="I48" i="23"/>
  <c r="H48" i="24"/>
  <c r="I48" i="24"/>
  <c r="H48" i="25"/>
  <c r="I48" i="25"/>
  <c r="H48" i="26"/>
  <c r="I48" i="26"/>
  <c r="H48" i="27"/>
  <c r="I48" i="27"/>
  <c r="H48" i="28"/>
  <c r="I48" i="28"/>
  <c r="H48" i="29"/>
  <c r="I48" i="29"/>
  <c r="H48" i="30"/>
  <c r="I48" i="30"/>
  <c r="H48" i="31"/>
  <c r="I48" i="31"/>
  <c r="H48" i="32"/>
  <c r="I48" i="32"/>
  <c r="I46" i="5"/>
  <c r="H46" i="6"/>
  <c r="I46" i="6"/>
  <c r="H46" i="7"/>
  <c r="I46" i="7"/>
  <c r="H46" i="8"/>
  <c r="I46" i="8"/>
  <c r="H46" i="9"/>
  <c r="H34" i="9"/>
  <c r="I46" i="9"/>
  <c r="H46" i="10"/>
  <c r="I46" i="10"/>
  <c r="H46" i="11"/>
  <c r="I46" i="11"/>
  <c r="H46" i="12"/>
  <c r="H74" i="12"/>
  <c r="H58" i="12"/>
  <c r="H93" i="12"/>
  <c r="I46" i="12"/>
  <c r="H46" i="13"/>
  <c r="H34" i="13" s="1"/>
  <c r="I46" i="13"/>
  <c r="H46" i="14"/>
  <c r="I46" i="14"/>
  <c r="H46" i="15"/>
  <c r="I46" i="15"/>
  <c r="H46" i="16"/>
  <c r="I46" i="16"/>
  <c r="H46" i="17"/>
  <c r="H34" i="17" s="1"/>
  <c r="I46" i="17"/>
  <c r="H46" i="18"/>
  <c r="I46" i="18"/>
  <c r="H46" i="19"/>
  <c r="I46" i="19"/>
  <c r="I34" i="19" s="1"/>
  <c r="H46" i="20"/>
  <c r="I46" i="20"/>
  <c r="H46" i="21"/>
  <c r="I46" i="21"/>
  <c r="H46" i="22"/>
  <c r="I46" i="22"/>
  <c r="H46" i="23"/>
  <c r="I46" i="23"/>
  <c r="H46" i="24"/>
  <c r="H34" i="24"/>
  <c r="I46" i="24"/>
  <c r="H46" i="25"/>
  <c r="I46" i="25"/>
  <c r="H46" i="26"/>
  <c r="I46" i="26"/>
  <c r="H46" i="27"/>
  <c r="I46" i="27"/>
  <c r="H46" i="28"/>
  <c r="I46" i="28"/>
  <c r="H46" i="29"/>
  <c r="I46" i="29"/>
  <c r="H46" i="30"/>
  <c r="I46" i="30"/>
  <c r="H46" i="31"/>
  <c r="I46" i="31"/>
  <c r="H46" i="32"/>
  <c r="I46" i="32"/>
  <c r="G46" i="6"/>
  <c r="G46" i="7"/>
  <c r="G46" i="8"/>
  <c r="G46" i="9"/>
  <c r="G46" i="10"/>
  <c r="G46" i="11"/>
  <c r="G46" i="12"/>
  <c r="G46" i="13"/>
  <c r="G46" i="14"/>
  <c r="G46" i="15"/>
  <c r="G46" i="16"/>
  <c r="G46" i="17"/>
  <c r="G46" i="18"/>
  <c r="G46" i="19"/>
  <c r="G46" i="20"/>
  <c r="G46" i="21"/>
  <c r="G46" i="22"/>
  <c r="G46" i="23"/>
  <c r="G46" i="24"/>
  <c r="G46" i="25"/>
  <c r="G46" i="26"/>
  <c r="G46" i="27"/>
  <c r="G46" i="28"/>
  <c r="G46" i="29"/>
  <c r="G46" i="30"/>
  <c r="G46" i="31"/>
  <c r="G46" i="32"/>
  <c r="G48" i="5"/>
  <c r="G48" i="6"/>
  <c r="G48" i="7"/>
  <c r="G48" i="8"/>
  <c r="G48" i="9"/>
  <c r="G48" i="10"/>
  <c r="G48" i="11"/>
  <c r="G48" i="12"/>
  <c r="G48" i="13"/>
  <c r="G48" i="14"/>
  <c r="G34" i="14" s="1"/>
  <c r="G48" i="15"/>
  <c r="G48" i="16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 i="5"/>
  <c r="G53" i="5"/>
  <c r="I53" i="6"/>
  <c r="H53" i="6"/>
  <c r="G53" i="6"/>
  <c r="I53" i="7"/>
  <c r="H53" i="7"/>
  <c r="G53" i="7"/>
  <c r="I53" i="8"/>
  <c r="H53" i="8"/>
  <c r="G53" i="8"/>
  <c r="G50" i="8" s="1"/>
  <c r="I53" i="9"/>
  <c r="H53" i="9"/>
  <c r="G53" i="9"/>
  <c r="I53" i="10"/>
  <c r="H53" i="10"/>
  <c r="G53" i="10"/>
  <c r="I53" i="11"/>
  <c r="H53" i="11"/>
  <c r="G53" i="11"/>
  <c r="I53" i="12"/>
  <c r="H53" i="12"/>
  <c r="G53" i="12"/>
  <c r="I53" i="13"/>
  <c r="H53" i="13"/>
  <c r="G53" i="13"/>
  <c r="G58" i="13"/>
  <c r="I53" i="14"/>
  <c r="H53" i="14"/>
  <c r="G53" i="14"/>
  <c r="I53" i="15"/>
  <c r="H53" i="15"/>
  <c r="G53" i="15"/>
  <c r="I53" i="16"/>
  <c r="H53" i="16"/>
  <c r="G53" i="16"/>
  <c r="I53" i="17"/>
  <c r="H53" i="17"/>
  <c r="G53" i="17"/>
  <c r="I53" i="18"/>
  <c r="H53" i="18"/>
  <c r="G53" i="18"/>
  <c r="I53" i="19"/>
  <c r="H53" i="19"/>
  <c r="H50" i="19" s="1"/>
  <c r="G53" i="19"/>
  <c r="I53" i="20"/>
  <c r="H53" i="20"/>
  <c r="G53" i="20"/>
  <c r="I53" i="21"/>
  <c r="H53" i="21"/>
  <c r="G53" i="21"/>
  <c r="I53" i="22"/>
  <c r="H53" i="22"/>
  <c r="G53" i="22"/>
  <c r="I53" i="23"/>
  <c r="H53" i="23"/>
  <c r="G53" i="23"/>
  <c r="I53" i="24"/>
  <c r="H53" i="24"/>
  <c r="G53" i="24"/>
  <c r="I53" i="25"/>
  <c r="H53" i="25"/>
  <c r="H50" i="25" s="1"/>
  <c r="G53" i="25"/>
  <c r="I53" i="26"/>
  <c r="H53" i="26"/>
  <c r="G53" i="26"/>
  <c r="I53" i="27"/>
  <c r="H53" i="27"/>
  <c r="G53" i="27"/>
  <c r="I53" i="28"/>
  <c r="H53" i="28"/>
  <c r="G53" i="28"/>
  <c r="I53" i="29"/>
  <c r="H53" i="29"/>
  <c r="G53" i="29"/>
  <c r="I53" i="30"/>
  <c r="H53" i="30"/>
  <c r="G53" i="30"/>
  <c r="I53" i="31"/>
  <c r="H53" i="31"/>
  <c r="G53" i="31"/>
  <c r="I53" i="32"/>
  <c r="H53" i="32"/>
  <c r="G53" i="32"/>
  <c r="H51" i="5"/>
  <c r="I51" i="5"/>
  <c r="H51" i="6"/>
  <c r="I51" i="6"/>
  <c r="H51" i="7"/>
  <c r="H50" i="7" s="1"/>
  <c r="I51" i="7"/>
  <c r="H51" i="8"/>
  <c r="H50" i="8" s="1"/>
  <c r="I51" i="8"/>
  <c r="H51" i="9"/>
  <c r="H50" i="9"/>
  <c r="I51" i="9"/>
  <c r="I50" i="9" s="1"/>
  <c r="H51" i="10"/>
  <c r="H50" i="10" s="1"/>
  <c r="I51" i="10"/>
  <c r="H51" i="11"/>
  <c r="H50" i="11" s="1"/>
  <c r="I51" i="11"/>
  <c r="H51" i="12"/>
  <c r="H50" i="12" s="1"/>
  <c r="I51" i="12"/>
  <c r="H51" i="13"/>
  <c r="H50" i="13" s="1"/>
  <c r="I51" i="13"/>
  <c r="I50" i="13" s="1"/>
  <c r="H51" i="14"/>
  <c r="H50" i="14"/>
  <c r="I51" i="14"/>
  <c r="H51" i="15"/>
  <c r="I51" i="15"/>
  <c r="I50" i="15" s="1"/>
  <c r="H51" i="16"/>
  <c r="H50" i="16" s="1"/>
  <c r="I51" i="16"/>
  <c r="H51" i="17"/>
  <c r="H50" i="17" s="1"/>
  <c r="I51" i="17"/>
  <c r="H51" i="18"/>
  <c r="H50" i="18" s="1"/>
  <c r="H134" i="18" s="1"/>
  <c r="I51" i="18"/>
  <c r="I50" i="18" s="1"/>
  <c r="H51" i="19"/>
  <c r="I51" i="19"/>
  <c r="I50" i="19"/>
  <c r="H51" i="20"/>
  <c r="H50" i="20" s="1"/>
  <c r="I51" i="20"/>
  <c r="I50" i="20" s="1"/>
  <c r="H51" i="21"/>
  <c r="I51" i="21"/>
  <c r="I50" i="21" s="1"/>
  <c r="H51" i="22"/>
  <c r="H50" i="22" s="1"/>
  <c r="H134" i="22" s="1"/>
  <c r="I51" i="22"/>
  <c r="I50" i="22"/>
  <c r="H51" i="23"/>
  <c r="H50" i="23"/>
  <c r="I51" i="23"/>
  <c r="I50" i="23" s="1"/>
  <c r="H51" i="24"/>
  <c r="H50" i="24" s="1"/>
  <c r="I51" i="24"/>
  <c r="I50" i="24"/>
  <c r="H51" i="25"/>
  <c r="I51" i="25"/>
  <c r="I50" i="25" s="1"/>
  <c r="H51" i="26"/>
  <c r="I51" i="26"/>
  <c r="H51" i="27"/>
  <c r="I51" i="27"/>
  <c r="I50" i="27" s="1"/>
  <c r="H51" i="28"/>
  <c r="H50" i="28"/>
  <c r="I51" i="28"/>
  <c r="I50" i="28"/>
  <c r="H51" i="29"/>
  <c r="I51" i="29"/>
  <c r="H51" i="30"/>
  <c r="I51" i="30"/>
  <c r="H51" i="31"/>
  <c r="H50" i="31"/>
  <c r="I51" i="31"/>
  <c r="I50" i="31"/>
  <c r="H51" i="32"/>
  <c r="H50" i="32" s="1"/>
  <c r="I51" i="32"/>
  <c r="I50" i="32" s="1"/>
  <c r="G51" i="5"/>
  <c r="G50" i="5"/>
  <c r="G51" i="6"/>
  <c r="G50" i="6"/>
  <c r="G51" i="7"/>
  <c r="G51" i="8"/>
  <c r="G51" i="9"/>
  <c r="G50" i="9"/>
  <c r="G51" i="10"/>
  <c r="G50" i="10" s="1"/>
  <c r="G51" i="11"/>
  <c r="G50" i="11" s="1"/>
  <c r="G51" i="12"/>
  <c r="G50" i="12"/>
  <c r="G51" i="13"/>
  <c r="G51" i="14"/>
  <c r="G50" i="14"/>
  <c r="G51" i="15"/>
  <c r="G50" i="15"/>
  <c r="G51" i="16"/>
  <c r="G51" i="17"/>
  <c r="G50" i="17"/>
  <c r="G51" i="18"/>
  <c r="G50" i="18"/>
  <c r="G51" i="19"/>
  <c r="G51" i="20"/>
  <c r="G51" i="21"/>
  <c r="G51" i="22"/>
  <c r="G50" i="22" s="1"/>
  <c r="G51" i="23"/>
  <c r="G50" i="23" s="1"/>
  <c r="G134" i="23" s="1"/>
  <c r="G51" i="24"/>
  <c r="G50" i="24"/>
  <c r="G51" i="25"/>
  <c r="G51" i="26"/>
  <c r="G50" i="26" s="1"/>
  <c r="G51" i="27"/>
  <c r="G50" i="27"/>
  <c r="G51" i="28"/>
  <c r="G50" i="28"/>
  <c r="G51" i="29"/>
  <c r="G51" i="30"/>
  <c r="G50" i="30"/>
  <c r="G51" i="31"/>
  <c r="G50" i="31" s="1"/>
  <c r="G51" i="32"/>
  <c r="G50" i="32" s="1"/>
  <c r="H56" i="5"/>
  <c r="I56" i="5"/>
  <c r="H56" i="6"/>
  <c r="I56" i="6"/>
  <c r="H56" i="7"/>
  <c r="I56" i="7"/>
  <c r="H56" i="8"/>
  <c r="I56" i="8"/>
  <c r="H56" i="9"/>
  <c r="I56" i="9"/>
  <c r="H56" i="10"/>
  <c r="I56" i="10"/>
  <c r="H56" i="11"/>
  <c r="I56" i="11"/>
  <c r="H56" i="12"/>
  <c r="I56" i="12"/>
  <c r="H56" i="13"/>
  <c r="H58" i="13"/>
  <c r="I56" i="13"/>
  <c r="H56" i="14"/>
  <c r="I56" i="14"/>
  <c r="H56" i="15"/>
  <c r="I56" i="15"/>
  <c r="H56" i="16"/>
  <c r="I56" i="16"/>
  <c r="H56" i="17"/>
  <c r="H55" i="17" s="1"/>
  <c r="I56" i="17"/>
  <c r="H56" i="18"/>
  <c r="I56" i="18"/>
  <c r="H56" i="19"/>
  <c r="I56" i="19"/>
  <c r="H56" i="20"/>
  <c r="I56" i="20"/>
  <c r="H56" i="21"/>
  <c r="I56" i="21"/>
  <c r="H56" i="22"/>
  <c r="I56" i="22"/>
  <c r="H56" i="23"/>
  <c r="I56" i="23"/>
  <c r="H56" i="24"/>
  <c r="I56" i="24"/>
  <c r="H56" i="25"/>
  <c r="I56" i="25"/>
  <c r="H56" i="26"/>
  <c r="I56" i="26"/>
  <c r="H56" i="27"/>
  <c r="I56" i="27"/>
  <c r="H56" i="28"/>
  <c r="I56" i="28"/>
  <c r="I55" i="28" s="1"/>
  <c r="H56" i="29"/>
  <c r="I56" i="29"/>
  <c r="H56" i="30"/>
  <c r="I56" i="30"/>
  <c r="H56" i="31"/>
  <c r="I56" i="31"/>
  <c r="H56" i="32"/>
  <c r="I56" i="32"/>
  <c r="G56" i="5"/>
  <c r="G55" i="5" s="1"/>
  <c r="G134" i="5" s="1"/>
  <c r="G56" i="6"/>
  <c r="G56" i="7"/>
  <c r="G56" i="8"/>
  <c r="G56" i="9"/>
  <c r="G56" i="10"/>
  <c r="G56" i="11"/>
  <c r="G56" i="12"/>
  <c r="G68" i="12"/>
  <c r="G74" i="12"/>
  <c r="G93" i="12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 i="5"/>
  <c r="H58" i="6"/>
  <c r="I58" i="6"/>
  <c r="H58" i="7"/>
  <c r="I58" i="7"/>
  <c r="H58" i="8"/>
  <c r="I58" i="8"/>
  <c r="H58" i="9"/>
  <c r="I58" i="9"/>
  <c r="H58" i="10"/>
  <c r="I58" i="10"/>
  <c r="H58" i="11"/>
  <c r="I58" i="11"/>
  <c r="I58" i="12"/>
  <c r="I58" i="13"/>
  <c r="H58" i="14"/>
  <c r="I58" i="14"/>
  <c r="H58" i="15"/>
  <c r="I58" i="15"/>
  <c r="H58" i="16"/>
  <c r="I58" i="16"/>
  <c r="H58" i="17"/>
  <c r="I58" i="17"/>
  <c r="H58" i="18"/>
  <c r="I58" i="18"/>
  <c r="H58" i="19"/>
  <c r="I58" i="19"/>
  <c r="H58" i="20"/>
  <c r="I58" i="20"/>
  <c r="H58" i="21"/>
  <c r="I58" i="21"/>
  <c r="H58" i="22"/>
  <c r="I58" i="22"/>
  <c r="H58" i="23"/>
  <c r="I58" i="23"/>
  <c r="H58" i="24"/>
  <c r="I58" i="24"/>
  <c r="H58" i="25"/>
  <c r="I58" i="25"/>
  <c r="H58" i="26"/>
  <c r="I58" i="26"/>
  <c r="H58" i="27"/>
  <c r="I58" i="27"/>
  <c r="H58" i="28"/>
  <c r="I58" i="28"/>
  <c r="H58" i="29"/>
  <c r="I58" i="29"/>
  <c r="H58" i="30"/>
  <c r="I58" i="30"/>
  <c r="H58" i="31"/>
  <c r="I58" i="31"/>
  <c r="H58" i="32"/>
  <c r="I58" i="32"/>
  <c r="G58" i="6"/>
  <c r="G58" i="7"/>
  <c r="G58" i="8"/>
  <c r="G58" i="9"/>
  <c r="G58" i="10"/>
  <c r="G58" i="11"/>
  <c r="G58" i="12"/>
  <c r="G58" i="14"/>
  <c r="G58" i="1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 i="5"/>
  <c r="I68" i="5"/>
  <c r="I74" i="5"/>
  <c r="I93" i="5"/>
  <c r="H65" i="6"/>
  <c r="I65" i="6"/>
  <c r="H65" i="7"/>
  <c r="I65" i="7"/>
  <c r="H65" i="8"/>
  <c r="I65" i="8"/>
  <c r="H65" i="9"/>
  <c r="I65" i="9"/>
  <c r="H65" i="10"/>
  <c r="I65" i="10"/>
  <c r="H65" i="11"/>
  <c r="I65" i="11"/>
  <c r="H65" i="12"/>
  <c r="I65" i="12"/>
  <c r="I55" i="12" s="1"/>
  <c r="I134" i="12" s="1"/>
  <c r="H65" i="13"/>
  <c r="I65" i="13"/>
  <c r="H65" i="14"/>
  <c r="I65" i="14"/>
  <c r="H65" i="15"/>
  <c r="I65" i="15"/>
  <c r="H65" i="16"/>
  <c r="I65" i="16"/>
  <c r="H65" i="17"/>
  <c r="I65" i="17"/>
  <c r="H65" i="18"/>
  <c r="I65" i="18"/>
  <c r="H65" i="19"/>
  <c r="I65" i="19"/>
  <c r="H65" i="20"/>
  <c r="I65" i="20"/>
  <c r="H65" i="21"/>
  <c r="I65" i="21"/>
  <c r="H65" i="22"/>
  <c r="I65" i="22"/>
  <c r="H65" i="23"/>
  <c r="I65" i="23"/>
  <c r="H65" i="24"/>
  <c r="I65" i="24"/>
  <c r="H65" i="25"/>
  <c r="I65" i="25"/>
  <c r="H65" i="26"/>
  <c r="I65" i="26"/>
  <c r="H65" i="27"/>
  <c r="I65" i="27"/>
  <c r="H65" i="28"/>
  <c r="I65" i="28"/>
  <c r="H65" i="29"/>
  <c r="I65" i="29"/>
  <c r="H65" i="30"/>
  <c r="I65" i="30"/>
  <c r="H65" i="31"/>
  <c r="I65" i="31"/>
  <c r="H65" i="32"/>
  <c r="I65" i="32"/>
  <c r="I55" i="32" s="1"/>
  <c r="G65" i="5"/>
  <c r="G65" i="6"/>
  <c r="G65" i="7"/>
  <c r="G65" i="8"/>
  <c r="G65" i="9"/>
  <c r="G65" i="10"/>
  <c r="G65" i="11"/>
  <c r="G65" i="12"/>
  <c r="G65" i="13"/>
  <c r="G65" i="14"/>
  <c r="G93" i="14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H68" i="6"/>
  <c r="I68" i="6"/>
  <c r="H68" i="7"/>
  <c r="H55" i="7" s="1"/>
  <c r="I68" i="7"/>
  <c r="H68" i="8"/>
  <c r="I68" i="8"/>
  <c r="H68" i="9"/>
  <c r="I68" i="9"/>
  <c r="H68" i="10"/>
  <c r="I68" i="10"/>
  <c r="H68" i="11"/>
  <c r="I68" i="11"/>
  <c r="H68" i="12"/>
  <c r="I68" i="12"/>
  <c r="H68" i="13"/>
  <c r="I68" i="13"/>
  <c r="H68" i="14"/>
  <c r="I68" i="14"/>
  <c r="H68" i="15"/>
  <c r="I68" i="15"/>
  <c r="H68" i="16"/>
  <c r="I68" i="16"/>
  <c r="H68" i="17"/>
  <c r="I68" i="17"/>
  <c r="H68" i="18"/>
  <c r="I68" i="18"/>
  <c r="H68" i="19"/>
  <c r="I68" i="19"/>
  <c r="H68" i="20"/>
  <c r="I68" i="20"/>
  <c r="H68" i="21"/>
  <c r="I68" i="21"/>
  <c r="H68" i="22"/>
  <c r="I68" i="22"/>
  <c r="H68" i="23"/>
  <c r="I68" i="23"/>
  <c r="H68" i="24"/>
  <c r="I68" i="24"/>
  <c r="H68" i="25"/>
  <c r="I68" i="25"/>
  <c r="H68" i="26"/>
  <c r="I68" i="26"/>
  <c r="H68" i="27"/>
  <c r="I68" i="27"/>
  <c r="H68" i="28"/>
  <c r="I68" i="28"/>
  <c r="H68" i="29"/>
  <c r="I68" i="29"/>
  <c r="H68" i="30"/>
  <c r="I68" i="30"/>
  <c r="H68" i="31"/>
  <c r="I68" i="31"/>
  <c r="H68" i="32"/>
  <c r="I68" i="32"/>
  <c r="G68" i="6"/>
  <c r="G68" i="7"/>
  <c r="G68" i="8"/>
  <c r="G68" i="9"/>
  <c r="G68" i="10"/>
  <c r="G68" i="11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68" i="26"/>
  <c r="G68" i="27"/>
  <c r="G68" i="28"/>
  <c r="G68" i="29"/>
  <c r="G68" i="30"/>
  <c r="G55" i="30" s="1"/>
  <c r="G68" i="31"/>
  <c r="G68" i="32"/>
  <c r="H74" i="5"/>
  <c r="H86" i="5"/>
  <c r="H74" i="6"/>
  <c r="I74" i="6"/>
  <c r="H74" i="7"/>
  <c r="I74" i="7"/>
  <c r="H74" i="8"/>
  <c r="I74" i="8"/>
  <c r="H74" i="9"/>
  <c r="I74" i="9"/>
  <c r="H74" i="10"/>
  <c r="I74" i="10"/>
  <c r="H74" i="11"/>
  <c r="I74" i="11"/>
  <c r="I74" i="12"/>
  <c r="H74" i="13"/>
  <c r="I74" i="13"/>
  <c r="H74" i="14"/>
  <c r="I74" i="14"/>
  <c r="H74" i="15"/>
  <c r="I74" i="15"/>
  <c r="H74" i="16"/>
  <c r="I74" i="16"/>
  <c r="H74" i="17"/>
  <c r="I74" i="17"/>
  <c r="H74" i="18"/>
  <c r="I74" i="18"/>
  <c r="H74" i="19"/>
  <c r="I74" i="19"/>
  <c r="H74" i="20"/>
  <c r="I74" i="20"/>
  <c r="H74" i="21"/>
  <c r="I74" i="21"/>
  <c r="H74" i="22"/>
  <c r="I74" i="22"/>
  <c r="H74" i="23"/>
  <c r="I74" i="23"/>
  <c r="H74" i="24"/>
  <c r="I74" i="24"/>
  <c r="H74" i="25"/>
  <c r="I74" i="25"/>
  <c r="H74" i="26"/>
  <c r="I74" i="26"/>
  <c r="H74" i="27"/>
  <c r="I74" i="27"/>
  <c r="H74" i="28"/>
  <c r="H55" i="28" s="1"/>
  <c r="I74" i="28"/>
  <c r="H74" i="29"/>
  <c r="I74" i="29"/>
  <c r="H74" i="30"/>
  <c r="I74" i="30"/>
  <c r="H74" i="31"/>
  <c r="I74" i="31"/>
  <c r="H74" i="32"/>
  <c r="I74" i="32"/>
  <c r="G74" i="6"/>
  <c r="G74" i="7"/>
  <c r="G74" i="8"/>
  <c r="G74" i="9"/>
  <c r="G74" i="10"/>
  <c r="G74" i="11"/>
  <c r="G74" i="13"/>
  <c r="G74" i="14"/>
  <c r="G74" i="15"/>
  <c r="G74" i="16"/>
  <c r="G74" i="17"/>
  <c r="G74" i="18"/>
  <c r="G74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125" i="5"/>
  <c r="H121" i="5"/>
  <c r="I86" i="5"/>
  <c r="H86" i="6"/>
  <c r="I86" i="6"/>
  <c r="H86" i="7"/>
  <c r="I86" i="7"/>
  <c r="H86" i="8"/>
  <c r="I86" i="8"/>
  <c r="H86" i="9"/>
  <c r="I86" i="9"/>
  <c r="H86" i="10"/>
  <c r="I86" i="10"/>
  <c r="H86" i="11"/>
  <c r="I86" i="11"/>
  <c r="H86" i="12"/>
  <c r="I86" i="12"/>
  <c r="H86" i="13"/>
  <c r="I86" i="13"/>
  <c r="H86" i="14"/>
  <c r="I86" i="14"/>
  <c r="H86" i="15"/>
  <c r="I86" i="15"/>
  <c r="H86" i="16"/>
  <c r="I86" i="16"/>
  <c r="H86" i="17"/>
  <c r="I86" i="17"/>
  <c r="H86" i="18"/>
  <c r="I86" i="18"/>
  <c r="I55" i="18" s="1"/>
  <c r="H86" i="19"/>
  <c r="I86" i="19"/>
  <c r="H86" i="20"/>
  <c r="I86" i="20"/>
  <c r="H86" i="21"/>
  <c r="I86" i="21"/>
  <c r="H86" i="22"/>
  <c r="I86" i="22"/>
  <c r="H86" i="23"/>
  <c r="I86" i="23"/>
  <c r="H86" i="24"/>
  <c r="I86" i="24"/>
  <c r="H86" i="25"/>
  <c r="I86" i="25"/>
  <c r="H86" i="26"/>
  <c r="I86" i="26"/>
  <c r="H86" i="27"/>
  <c r="I86" i="27"/>
  <c r="H86" i="28"/>
  <c r="I86" i="28"/>
  <c r="H86" i="29"/>
  <c r="I86" i="29"/>
  <c r="H86" i="30"/>
  <c r="I86" i="30"/>
  <c r="H86" i="31"/>
  <c r="I86" i="31"/>
  <c r="H86" i="32"/>
  <c r="I86" i="32"/>
  <c r="G86" i="6"/>
  <c r="G86" i="7"/>
  <c r="G86" i="8"/>
  <c r="G86" i="9"/>
  <c r="G86" i="10"/>
  <c r="G86" i="11"/>
  <c r="G86" i="12"/>
  <c r="G86" i="13"/>
  <c r="G86" i="14"/>
  <c r="G86" i="15"/>
  <c r="G86" i="16"/>
  <c r="G55" i="16" s="1"/>
  <c r="G86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86" i="31"/>
  <c r="G86" i="32"/>
  <c r="H93" i="6"/>
  <c r="I93" i="6"/>
  <c r="H93" i="7"/>
  <c r="I93" i="7"/>
  <c r="H93" i="8"/>
  <c r="I93" i="8"/>
  <c r="H93" i="9"/>
  <c r="I93" i="9"/>
  <c r="H93" i="10"/>
  <c r="I93" i="10"/>
  <c r="H93" i="11"/>
  <c r="I93" i="11"/>
  <c r="I93" i="12"/>
  <c r="H93" i="13"/>
  <c r="I93" i="13"/>
  <c r="H93" i="14"/>
  <c r="I93" i="14"/>
  <c r="H93" i="15"/>
  <c r="I93" i="15"/>
  <c r="I55" i="15" s="1"/>
  <c r="I134" i="15" s="1"/>
  <c r="H93" i="16"/>
  <c r="I93" i="16"/>
  <c r="H93" i="17"/>
  <c r="I93" i="17"/>
  <c r="H93" i="18"/>
  <c r="I93" i="18"/>
  <c r="H93" i="19"/>
  <c r="I93" i="19"/>
  <c r="H93" i="20"/>
  <c r="I93" i="20"/>
  <c r="H93" i="21"/>
  <c r="I93" i="21"/>
  <c r="H93" i="22"/>
  <c r="I93" i="22"/>
  <c r="H93" i="23"/>
  <c r="I93" i="23"/>
  <c r="H93" i="24"/>
  <c r="I93" i="24"/>
  <c r="H93" i="25"/>
  <c r="I93" i="25"/>
  <c r="H93" i="26"/>
  <c r="I93" i="26"/>
  <c r="H93" i="27"/>
  <c r="I93" i="27"/>
  <c r="H93" i="28"/>
  <c r="I93" i="28"/>
  <c r="H93" i="29"/>
  <c r="I93" i="29"/>
  <c r="H93" i="30"/>
  <c r="I93" i="30"/>
  <c r="H93" i="31"/>
  <c r="I93" i="31"/>
  <c r="H93" i="32"/>
  <c r="I93" i="32"/>
  <c r="G93" i="6"/>
  <c r="G93" i="7"/>
  <c r="G93" i="8"/>
  <c r="G93" i="9"/>
  <c r="G93" i="10"/>
  <c r="G93" i="11"/>
  <c r="G93" i="13"/>
  <c r="G93" i="15"/>
  <c r="G93" i="16"/>
  <c r="G93" i="17"/>
  <c r="G93" i="18"/>
  <c r="G55" i="18"/>
  <c r="G93" i="19"/>
  <c r="G93" i="20"/>
  <c r="G93" i="21"/>
  <c r="G93" i="22"/>
  <c r="G93" i="23"/>
  <c r="G93" i="25"/>
  <c r="G93" i="26"/>
  <c r="G93" i="27"/>
  <c r="G93" i="28"/>
  <c r="G93" i="29"/>
  <c r="G93" i="30"/>
  <c r="G93" i="31"/>
  <c r="G93" i="32"/>
  <c r="I102" i="5"/>
  <c r="H102" i="5"/>
  <c r="G102" i="5"/>
  <c r="I102" i="6"/>
  <c r="H102" i="6"/>
  <c r="G102" i="6"/>
  <c r="I102" i="7"/>
  <c r="H102" i="7"/>
  <c r="G102" i="7"/>
  <c r="I102" i="8"/>
  <c r="H102" i="8"/>
  <c r="G102" i="8"/>
  <c r="I102" i="9"/>
  <c r="H102" i="9"/>
  <c r="G102" i="9"/>
  <c r="I102" i="10"/>
  <c r="H102" i="10"/>
  <c r="G102" i="10"/>
  <c r="I102" i="11"/>
  <c r="H102" i="11"/>
  <c r="G102" i="11"/>
  <c r="I102" i="12"/>
  <c r="I102" i="13"/>
  <c r="H102" i="13"/>
  <c r="G102" i="13"/>
  <c r="I102" i="14"/>
  <c r="H102" i="14"/>
  <c r="G102" i="14"/>
  <c r="I102" i="15"/>
  <c r="H102" i="15"/>
  <c r="G102" i="15"/>
  <c r="I102" i="16"/>
  <c r="H102" i="16"/>
  <c r="G102" i="16"/>
  <c r="I102" i="17"/>
  <c r="H102" i="17"/>
  <c r="G102" i="17"/>
  <c r="I102" i="18"/>
  <c r="H102" i="18"/>
  <c r="G102" i="18"/>
  <c r="I102" i="19"/>
  <c r="H102" i="19"/>
  <c r="G102" i="19"/>
  <c r="I102" i="20"/>
  <c r="H102" i="20"/>
  <c r="G102" i="20"/>
  <c r="I102" i="21"/>
  <c r="H102" i="21"/>
  <c r="G102" i="21"/>
  <c r="I102" i="22"/>
  <c r="H102" i="22"/>
  <c r="G102" i="22"/>
  <c r="I102" i="23"/>
  <c r="H102" i="23"/>
  <c r="G102" i="23"/>
  <c r="I102" i="24"/>
  <c r="H102" i="24"/>
  <c r="G102" i="24"/>
  <c r="I102" i="25"/>
  <c r="H102" i="25"/>
  <c r="G102" i="25"/>
  <c r="I102" i="26"/>
  <c r="H102" i="26"/>
  <c r="G102" i="26"/>
  <c r="I102" i="27"/>
  <c r="H102" i="27"/>
  <c r="G102" i="27"/>
  <c r="I102" i="28"/>
  <c r="H102" i="28"/>
  <c r="G102" i="28"/>
  <c r="I102" i="29"/>
  <c r="H102" i="29"/>
  <c r="G102" i="29"/>
  <c r="I102" i="30"/>
  <c r="H102" i="30"/>
  <c r="G102" i="30"/>
  <c r="I102" i="31"/>
  <c r="H102" i="31"/>
  <c r="G102" i="31"/>
  <c r="I102" i="32"/>
  <c r="H102" i="32"/>
  <c r="G102" i="32"/>
  <c r="I104" i="5"/>
  <c r="H104" i="5"/>
  <c r="G104" i="5"/>
  <c r="I104" i="6"/>
  <c r="H104" i="6"/>
  <c r="G104" i="6"/>
  <c r="I104" i="7"/>
  <c r="H104" i="7"/>
  <c r="G104" i="7"/>
  <c r="I104" i="8"/>
  <c r="H104" i="8"/>
  <c r="G104" i="8"/>
  <c r="I104" i="9"/>
  <c r="H104" i="9"/>
  <c r="G104" i="9"/>
  <c r="I104" i="10"/>
  <c r="H104" i="10"/>
  <c r="G104" i="10"/>
  <c r="I104" i="11"/>
  <c r="H104" i="11"/>
  <c r="G104" i="11"/>
  <c r="I104" i="12"/>
  <c r="H104" i="12"/>
  <c r="G104" i="12"/>
  <c r="I104" i="13"/>
  <c r="H104" i="13"/>
  <c r="G104" i="13"/>
  <c r="I104" i="14"/>
  <c r="H104" i="14"/>
  <c r="G104" i="14"/>
  <c r="I104" i="15"/>
  <c r="H104" i="15"/>
  <c r="G104" i="15"/>
  <c r="I104" i="16"/>
  <c r="H104" i="16"/>
  <c r="G104" i="16"/>
  <c r="I104" i="17"/>
  <c r="H104" i="17"/>
  <c r="G104" i="17"/>
  <c r="I104" i="18"/>
  <c r="H104" i="18"/>
  <c r="G104" i="18"/>
  <c r="I104" i="19"/>
  <c r="H104" i="19"/>
  <c r="G104" i="19"/>
  <c r="I104" i="20"/>
  <c r="H104" i="20"/>
  <c r="G104" i="20"/>
  <c r="I104" i="21"/>
  <c r="H104" i="21"/>
  <c r="G104" i="21"/>
  <c r="I104" i="22"/>
  <c r="H104" i="22"/>
  <c r="G104" i="22"/>
  <c r="I104" i="23"/>
  <c r="H104" i="23"/>
  <c r="G104" i="23"/>
  <c r="I104" i="24"/>
  <c r="H104" i="24"/>
  <c r="G104" i="24"/>
  <c r="I104" i="25"/>
  <c r="H104" i="25"/>
  <c r="G104" i="25"/>
  <c r="I104" i="26"/>
  <c r="H104" i="26"/>
  <c r="G104" i="26"/>
  <c r="I104" i="27"/>
  <c r="H104" i="27"/>
  <c r="G104" i="27"/>
  <c r="I104" i="28"/>
  <c r="H104" i="28"/>
  <c r="G104" i="28"/>
  <c r="I104" i="29"/>
  <c r="H104" i="29"/>
  <c r="G104" i="29"/>
  <c r="I104" i="30"/>
  <c r="H104" i="30"/>
  <c r="G104" i="30"/>
  <c r="I104" i="31"/>
  <c r="H104" i="31"/>
  <c r="G104" i="31"/>
  <c r="I104" i="32"/>
  <c r="H104" i="32"/>
  <c r="G104" i="32"/>
  <c r="I106" i="5"/>
  <c r="H106" i="5"/>
  <c r="G106" i="5"/>
  <c r="I106" i="6"/>
  <c r="H106" i="6"/>
  <c r="G106" i="6"/>
  <c r="I106" i="7"/>
  <c r="H106" i="7"/>
  <c r="G106" i="7"/>
  <c r="I106" i="8"/>
  <c r="H106" i="8"/>
  <c r="G106" i="8"/>
  <c r="I106" i="9"/>
  <c r="H106" i="9"/>
  <c r="G106" i="9"/>
  <c r="I106" i="10"/>
  <c r="I106" i="11"/>
  <c r="H106" i="11"/>
  <c r="G106" i="11"/>
  <c r="I106" i="12"/>
  <c r="H106" i="12"/>
  <c r="G106" i="12"/>
  <c r="I106" i="13"/>
  <c r="H106" i="13"/>
  <c r="G106" i="13"/>
  <c r="I106" i="14"/>
  <c r="H106" i="14"/>
  <c r="G106" i="14"/>
  <c r="I106" i="15"/>
  <c r="H106" i="15"/>
  <c r="G106" i="15"/>
  <c r="I106" i="16"/>
  <c r="H106" i="16"/>
  <c r="G106" i="16"/>
  <c r="I106" i="17"/>
  <c r="H106" i="17"/>
  <c r="G106" i="17"/>
  <c r="I106" i="18"/>
  <c r="H106" i="18"/>
  <c r="G106" i="18"/>
  <c r="I106" i="19"/>
  <c r="H106" i="19"/>
  <c r="G106" i="19"/>
  <c r="I106" i="20"/>
  <c r="H106" i="20"/>
  <c r="G106" i="20"/>
  <c r="I106" i="21"/>
  <c r="H106" i="21"/>
  <c r="G106" i="21"/>
  <c r="I106" i="22"/>
  <c r="H106" i="22"/>
  <c r="G106" i="22"/>
  <c r="I106" i="23"/>
  <c r="H106" i="23"/>
  <c r="G106" i="23"/>
  <c r="I106" i="24"/>
  <c r="H106" i="24"/>
  <c r="G106" i="24"/>
  <c r="I106" i="25"/>
  <c r="H106" i="25"/>
  <c r="G106" i="25"/>
  <c r="I106" i="26"/>
  <c r="H106" i="26"/>
  <c r="G106" i="26"/>
  <c r="I106" i="27"/>
  <c r="H106" i="27"/>
  <c r="G106" i="27"/>
  <c r="I106" i="28"/>
  <c r="H106" i="28"/>
  <c r="G106" i="28"/>
  <c r="I106" i="29"/>
  <c r="H106" i="29"/>
  <c r="G106" i="29"/>
  <c r="I106" i="30"/>
  <c r="H106" i="30"/>
  <c r="G106" i="30"/>
  <c r="I106" i="31"/>
  <c r="H106" i="31"/>
  <c r="G106" i="31"/>
  <c r="I106" i="32"/>
  <c r="H106" i="32"/>
  <c r="G106" i="32"/>
  <c r="I109" i="5"/>
  <c r="H109" i="5"/>
  <c r="G109" i="5"/>
  <c r="I109" i="6"/>
  <c r="I108" i="6" s="1"/>
  <c r="H109" i="6"/>
  <c r="G109" i="6"/>
  <c r="I109" i="7"/>
  <c r="H109" i="7"/>
  <c r="G109" i="7"/>
  <c r="G108" i="7" s="1"/>
  <c r="I109" i="8"/>
  <c r="H109" i="8"/>
  <c r="G109" i="8"/>
  <c r="I109" i="9"/>
  <c r="H109" i="9"/>
  <c r="G109" i="9"/>
  <c r="I109" i="10"/>
  <c r="I108" i="10" s="1"/>
  <c r="H109" i="10"/>
  <c r="G109" i="10"/>
  <c r="G108" i="10" s="1"/>
  <c r="G134" i="10" s="1"/>
  <c r="I109" i="11"/>
  <c r="H109" i="11"/>
  <c r="G109" i="11"/>
  <c r="I109" i="12"/>
  <c r="H109" i="12"/>
  <c r="G109" i="12"/>
  <c r="I109" i="13"/>
  <c r="I108" i="13" s="1"/>
  <c r="H109" i="13"/>
  <c r="G109" i="13"/>
  <c r="I109" i="14"/>
  <c r="H109" i="14"/>
  <c r="G109" i="14"/>
  <c r="I109" i="15"/>
  <c r="H109" i="15"/>
  <c r="G109" i="15"/>
  <c r="I109" i="16"/>
  <c r="I108" i="16" s="1"/>
  <c r="I134" i="16" s="1"/>
  <c r="H109" i="16"/>
  <c r="H108" i="16" s="1"/>
  <c r="H134" i="16" s="1"/>
  <c r="G109" i="16"/>
  <c r="I109" i="17"/>
  <c r="H109" i="17"/>
  <c r="G109" i="17"/>
  <c r="I109" i="18"/>
  <c r="I108" i="18" s="1"/>
  <c r="H109" i="18"/>
  <c r="G109" i="18"/>
  <c r="G108" i="18" s="1"/>
  <c r="I109" i="19"/>
  <c r="H109" i="19"/>
  <c r="G109" i="19"/>
  <c r="I109" i="20"/>
  <c r="H109" i="20"/>
  <c r="G109" i="20"/>
  <c r="I109" i="21"/>
  <c r="H109" i="21"/>
  <c r="H108" i="21"/>
  <c r="G109" i="21"/>
  <c r="I109" i="22"/>
  <c r="I108" i="22" s="1"/>
  <c r="I134" i="22" s="1"/>
  <c r="H109" i="22"/>
  <c r="G109" i="22"/>
  <c r="G108" i="22" s="1"/>
  <c r="I109" i="23"/>
  <c r="H109" i="23"/>
  <c r="G109" i="23"/>
  <c r="I109" i="24"/>
  <c r="I108" i="24"/>
  <c r="H109" i="24"/>
  <c r="G109" i="24"/>
  <c r="I109" i="25"/>
  <c r="H109" i="25"/>
  <c r="G109" i="25"/>
  <c r="I109" i="26"/>
  <c r="H109" i="26"/>
  <c r="G109" i="26"/>
  <c r="I109" i="27"/>
  <c r="I108" i="27" s="1"/>
  <c r="H109" i="27"/>
  <c r="G109" i="27"/>
  <c r="I109" i="28"/>
  <c r="H109" i="28"/>
  <c r="G109" i="28"/>
  <c r="I109" i="29"/>
  <c r="I108" i="29" s="1"/>
  <c r="I134" i="29" s="1"/>
  <c r="H109" i="29"/>
  <c r="G109" i="29"/>
  <c r="I109" i="30"/>
  <c r="H109" i="30"/>
  <c r="G109" i="30"/>
  <c r="I109" i="31"/>
  <c r="H109" i="31"/>
  <c r="G109" i="31"/>
  <c r="I109" i="32"/>
  <c r="I108" i="32"/>
  <c r="H109" i="32"/>
  <c r="G109" i="32"/>
  <c r="H111" i="5"/>
  <c r="I111" i="5"/>
  <c r="H111" i="6"/>
  <c r="I111" i="6"/>
  <c r="H111" i="7"/>
  <c r="H108" i="7" s="1"/>
  <c r="I111" i="7"/>
  <c r="H111" i="8"/>
  <c r="I111" i="8"/>
  <c r="I108" i="8"/>
  <c r="H111" i="9"/>
  <c r="I111" i="9"/>
  <c r="I108" i="9"/>
  <c r="H111" i="10"/>
  <c r="I111" i="10"/>
  <c r="H111" i="11"/>
  <c r="H108" i="11" s="1"/>
  <c r="I111" i="11"/>
  <c r="H111" i="12"/>
  <c r="H108" i="12" s="1"/>
  <c r="I111" i="12"/>
  <c r="H111" i="13"/>
  <c r="I111" i="13"/>
  <c r="H111" i="14"/>
  <c r="I111" i="14"/>
  <c r="I108" i="14" s="1"/>
  <c r="H111" i="15"/>
  <c r="I111" i="15"/>
  <c r="H111" i="16"/>
  <c r="I111" i="16"/>
  <c r="H111" i="17"/>
  <c r="H108" i="17" s="1"/>
  <c r="H134" i="17" s="1"/>
  <c r="I111" i="17"/>
  <c r="I108" i="17"/>
  <c r="H111" i="18"/>
  <c r="I111" i="18"/>
  <c r="H111" i="19"/>
  <c r="I111" i="19"/>
  <c r="H111" i="20"/>
  <c r="I111" i="20"/>
  <c r="H111" i="21"/>
  <c r="I111" i="21"/>
  <c r="I108" i="21"/>
  <c r="H111" i="22"/>
  <c r="I111" i="22"/>
  <c r="H111" i="23"/>
  <c r="I111" i="23"/>
  <c r="H111" i="24"/>
  <c r="I111" i="24"/>
  <c r="H111" i="25"/>
  <c r="H108" i="25"/>
  <c r="I111" i="25"/>
  <c r="H111" i="26"/>
  <c r="I111" i="26"/>
  <c r="I108" i="26" s="1"/>
  <c r="I134" i="26" s="1"/>
  <c r="H111" i="27"/>
  <c r="I111" i="27"/>
  <c r="H111" i="28"/>
  <c r="I111" i="28"/>
  <c r="H111" i="29"/>
  <c r="H108" i="29"/>
  <c r="I111" i="29"/>
  <c r="H111" i="30"/>
  <c r="I111" i="30"/>
  <c r="H111" i="31"/>
  <c r="I111" i="31"/>
  <c r="H111" i="32"/>
  <c r="I111" i="32"/>
  <c r="G111" i="5"/>
  <c r="G111" i="6"/>
  <c r="G111" i="7"/>
  <c r="G111" i="8"/>
  <c r="G111" i="9"/>
  <c r="G111" i="10"/>
  <c r="G111" i="11"/>
  <c r="G111" i="12"/>
  <c r="G108" i="12" s="1"/>
  <c r="G111" i="13"/>
  <c r="G111" i="14"/>
  <c r="G108" i="14"/>
  <c r="G111" i="15"/>
  <c r="G111" i="16"/>
  <c r="G111" i="17"/>
  <c r="G111" i="18"/>
  <c r="G111" i="19"/>
  <c r="G111" i="20"/>
  <c r="G108" i="20" s="1"/>
  <c r="G134" i="20" s="1"/>
  <c r="G111" i="21"/>
  <c r="G111" i="22"/>
  <c r="G111" i="23"/>
  <c r="G108" i="23"/>
  <c r="G111" i="24"/>
  <c r="G111" i="25"/>
  <c r="G111" i="26"/>
  <c r="G111" i="27"/>
  <c r="G108" i="27"/>
  <c r="G111" i="28"/>
  <c r="G111" i="29"/>
  <c r="G111" i="30"/>
  <c r="G111" i="31"/>
  <c r="G111" i="32"/>
  <c r="G108" i="32" s="1"/>
  <c r="G134" i="32" s="1"/>
  <c r="I114" i="5"/>
  <c r="I113" i="5" s="1"/>
  <c r="I134" i="5" s="1"/>
  <c r="H114" i="5"/>
  <c r="H113" i="5"/>
  <c r="G114" i="5"/>
  <c r="G113" i="5"/>
  <c r="I114" i="6"/>
  <c r="I113" i="6" s="1"/>
  <c r="I134" i="6" s="1"/>
  <c r="H114" i="6"/>
  <c r="H113" i="6" s="1"/>
  <c r="G114" i="6"/>
  <c r="G113" i="6"/>
  <c r="I114" i="7"/>
  <c r="I113" i="7"/>
  <c r="H114" i="7"/>
  <c r="H113" i="7" s="1"/>
  <c r="G114" i="7"/>
  <c r="G113" i="7" s="1"/>
  <c r="G134" i="7" s="1"/>
  <c r="I114" i="8"/>
  <c r="I113" i="8"/>
  <c r="H114" i="8"/>
  <c r="H113" i="8"/>
  <c r="G114" i="8"/>
  <c r="G113" i="8" s="1"/>
  <c r="G134" i="8" s="1"/>
  <c r="I114" i="9"/>
  <c r="I113" i="9" s="1"/>
  <c r="H114" i="9"/>
  <c r="H113" i="9"/>
  <c r="G114" i="9"/>
  <c r="G113" i="9"/>
  <c r="I114" i="10"/>
  <c r="I113" i="10" s="1"/>
  <c r="I134" i="10" s="1"/>
  <c r="H114" i="10"/>
  <c r="H113" i="10" s="1"/>
  <c r="H134" i="10" s="1"/>
  <c r="G114" i="10"/>
  <c r="G113" i="10"/>
  <c r="I114" i="11"/>
  <c r="I113" i="11"/>
  <c r="H114" i="11"/>
  <c r="H113" i="11" s="1"/>
  <c r="H134" i="11" s="1"/>
  <c r="G114" i="11"/>
  <c r="G113" i="11" s="1"/>
  <c r="G134" i="11" s="1"/>
  <c r="I114" i="12"/>
  <c r="I113" i="12"/>
  <c r="H114" i="12"/>
  <c r="H113" i="12"/>
  <c r="G114" i="12"/>
  <c r="G113" i="12" s="1"/>
  <c r="G134" i="12" s="1"/>
  <c r="I114" i="13"/>
  <c r="I113" i="13" s="1"/>
  <c r="I134" i="13" s="1"/>
  <c r="H114" i="13"/>
  <c r="H113" i="13"/>
  <c r="G114" i="13"/>
  <c r="G113" i="13"/>
  <c r="I114" i="14"/>
  <c r="I113" i="14" s="1"/>
  <c r="I134" i="14" s="1"/>
  <c r="H114" i="14"/>
  <c r="H113" i="14" s="1"/>
  <c r="H134" i="14" s="1"/>
  <c r="G114" i="14"/>
  <c r="G113" i="14"/>
  <c r="I114" i="15"/>
  <c r="I113" i="15"/>
  <c r="H114" i="15"/>
  <c r="H113" i="15" s="1"/>
  <c r="H134" i="15" s="1"/>
  <c r="G114" i="15"/>
  <c r="G113" i="15" s="1"/>
  <c r="G134" i="15" s="1"/>
  <c r="I114" i="16"/>
  <c r="I113" i="16"/>
  <c r="H114" i="16"/>
  <c r="H113" i="16"/>
  <c r="G114" i="16"/>
  <c r="G113" i="16" s="1"/>
  <c r="G134" i="16" s="1"/>
  <c r="I114" i="17"/>
  <c r="I113" i="17" s="1"/>
  <c r="H114" i="17"/>
  <c r="H113" i="17"/>
  <c r="G114" i="17"/>
  <c r="G113" i="17"/>
  <c r="I114" i="18"/>
  <c r="I113" i="18" s="1"/>
  <c r="H114" i="18"/>
  <c r="H113" i="18"/>
  <c r="G114" i="18"/>
  <c r="G113" i="18" s="1"/>
  <c r="G134" i="18" s="1"/>
  <c r="I114" i="19"/>
  <c r="I113" i="19" s="1"/>
  <c r="I134" i="19" s="1"/>
  <c r="H114" i="19"/>
  <c r="H113" i="19"/>
  <c r="G114" i="19"/>
  <c r="G113" i="19"/>
  <c r="I114" i="20"/>
  <c r="I113" i="20" s="1"/>
  <c r="I134" i="20" s="1"/>
  <c r="H114" i="20"/>
  <c r="H113" i="20" s="1"/>
  <c r="H134" i="20" s="1"/>
  <c r="G114" i="20"/>
  <c r="G113" i="20"/>
  <c r="I114" i="21"/>
  <c r="I113" i="21"/>
  <c r="H114" i="21"/>
  <c r="H113" i="21" s="1"/>
  <c r="H134" i="21" s="1"/>
  <c r="G114" i="21"/>
  <c r="G113" i="21" s="1"/>
  <c r="G134" i="21" s="1"/>
  <c r="I114" i="22"/>
  <c r="I113" i="22"/>
  <c r="H114" i="22"/>
  <c r="H113" i="22"/>
  <c r="G114" i="22"/>
  <c r="G113" i="22" s="1"/>
  <c r="G134" i="22" s="1"/>
  <c r="I114" i="23"/>
  <c r="I113" i="23" s="1"/>
  <c r="I134" i="23" s="1"/>
  <c r="H114" i="23"/>
  <c r="H113" i="23"/>
  <c r="G114" i="23"/>
  <c r="G113" i="23"/>
  <c r="I114" i="24"/>
  <c r="I113" i="24" s="1"/>
  <c r="I134" i="24" s="1"/>
  <c r="H114" i="24"/>
  <c r="H113" i="24" s="1"/>
  <c r="H134" i="24" s="1"/>
  <c r="G114" i="24"/>
  <c r="G113" i="24"/>
  <c r="I114" i="25"/>
  <c r="I113" i="25"/>
  <c r="H114" i="25"/>
  <c r="H113" i="25" s="1"/>
  <c r="H134" i="25" s="1"/>
  <c r="G114" i="25"/>
  <c r="G113" i="25" s="1"/>
  <c r="G134" i="25" s="1"/>
  <c r="I114" i="26"/>
  <c r="I113" i="26"/>
  <c r="H114" i="26"/>
  <c r="H113" i="26"/>
  <c r="G114" i="26"/>
  <c r="G113" i="26" s="1"/>
  <c r="G134" i="26" s="1"/>
  <c r="I114" i="27"/>
  <c r="I113" i="27" s="1"/>
  <c r="I134" i="27" s="1"/>
  <c r="H114" i="27"/>
  <c r="H113" i="27"/>
  <c r="G114" i="27"/>
  <c r="G113" i="27"/>
  <c r="I114" i="28"/>
  <c r="I113" i="28" s="1"/>
  <c r="H114" i="28"/>
  <c r="H113" i="28" s="1"/>
  <c r="H134" i="28" s="1"/>
  <c r="G114" i="28"/>
  <c r="G113" i="28"/>
  <c r="I114" i="29"/>
  <c r="I113" i="29"/>
  <c r="H114" i="29"/>
  <c r="H113" i="29" s="1"/>
  <c r="H134" i="29" s="1"/>
  <c r="G114" i="29"/>
  <c r="G113" i="29" s="1"/>
  <c r="G134" i="29" s="1"/>
  <c r="I114" i="30"/>
  <c r="I113" i="30"/>
  <c r="H114" i="30"/>
  <c r="H113" i="30"/>
  <c r="G114" i="30"/>
  <c r="G113" i="30" s="1"/>
  <c r="I114" i="31"/>
  <c r="I113" i="31" s="1"/>
  <c r="I134" i="31" s="1"/>
  <c r="H114" i="31"/>
  <c r="H113" i="31"/>
  <c r="G114" i="31"/>
  <c r="G113" i="31"/>
  <c r="I114" i="32"/>
  <c r="I113" i="32" s="1"/>
  <c r="I134" i="32" s="1"/>
  <c r="H114" i="32"/>
  <c r="H113" i="32" s="1"/>
  <c r="H134" i="32" s="1"/>
  <c r="G114" i="32"/>
  <c r="G113" i="32"/>
  <c r="I116" i="5"/>
  <c r="H116" i="5"/>
  <c r="G116" i="5"/>
  <c r="I116" i="6"/>
  <c r="H116" i="6"/>
  <c r="G116" i="6"/>
  <c r="I116" i="7"/>
  <c r="H116" i="7"/>
  <c r="G116" i="7"/>
  <c r="I116" i="8"/>
  <c r="H116" i="8"/>
  <c r="G116" i="8"/>
  <c r="I116" i="9"/>
  <c r="H116" i="9"/>
  <c r="G116" i="9"/>
  <c r="I116" i="10"/>
  <c r="H116" i="10"/>
  <c r="G116" i="10"/>
  <c r="I116" i="11"/>
  <c r="H116" i="11"/>
  <c r="G116" i="11"/>
  <c r="I116" i="12"/>
  <c r="H116" i="12"/>
  <c r="G116" i="12"/>
  <c r="I116" i="13"/>
  <c r="H116" i="13"/>
  <c r="G116" i="13"/>
  <c r="I116" i="14"/>
  <c r="H116" i="14"/>
  <c r="G116" i="14"/>
  <c r="I116" i="15"/>
  <c r="H116" i="15"/>
  <c r="G116" i="15"/>
  <c r="I116" i="16"/>
  <c r="H116" i="16"/>
  <c r="G116" i="16"/>
  <c r="I116" i="17"/>
  <c r="H116" i="17"/>
  <c r="G116" i="17"/>
  <c r="I116" i="18"/>
  <c r="H116" i="18"/>
  <c r="G116" i="18"/>
  <c r="I116" i="19"/>
  <c r="H116" i="19"/>
  <c r="G116" i="19"/>
  <c r="I116" i="20"/>
  <c r="H116" i="20"/>
  <c r="G116" i="20"/>
  <c r="I116" i="21"/>
  <c r="H116" i="21"/>
  <c r="G116" i="21"/>
  <c r="I116" i="22"/>
  <c r="H116" i="22"/>
  <c r="G116" i="22"/>
  <c r="I116" i="23"/>
  <c r="H116" i="23"/>
  <c r="G116" i="23"/>
  <c r="I116" i="24"/>
  <c r="H116" i="24"/>
  <c r="G116" i="24"/>
  <c r="I116" i="25"/>
  <c r="H116" i="25"/>
  <c r="G116" i="25"/>
  <c r="I116" i="26"/>
  <c r="H116" i="26"/>
  <c r="G116" i="26"/>
  <c r="I116" i="27"/>
  <c r="H116" i="27"/>
  <c r="G116" i="27"/>
  <c r="I116" i="28"/>
  <c r="H116" i="28"/>
  <c r="G116" i="28"/>
  <c r="I116" i="29"/>
  <c r="H116" i="29"/>
  <c r="G116" i="29"/>
  <c r="I116" i="30"/>
  <c r="H116" i="30"/>
  <c r="G116" i="30"/>
  <c r="I116" i="31"/>
  <c r="H116" i="31"/>
  <c r="G116" i="31"/>
  <c r="I116" i="32"/>
  <c r="H116" i="32"/>
  <c r="G116" i="32"/>
  <c r="H118" i="5"/>
  <c r="I118" i="5"/>
  <c r="H118" i="6"/>
  <c r="I118" i="6"/>
  <c r="H118" i="7"/>
  <c r="I118" i="7"/>
  <c r="H118" i="8"/>
  <c r="I118" i="8"/>
  <c r="H118" i="9"/>
  <c r="I118" i="9"/>
  <c r="H118" i="10"/>
  <c r="I118" i="10"/>
  <c r="H118" i="11"/>
  <c r="I118" i="11"/>
  <c r="H118" i="12"/>
  <c r="I118" i="12"/>
  <c r="H118" i="13"/>
  <c r="I118" i="13"/>
  <c r="H118" i="14"/>
  <c r="I118" i="14"/>
  <c r="H118" i="15"/>
  <c r="I118" i="15"/>
  <c r="H118" i="16"/>
  <c r="I118" i="16"/>
  <c r="H118" i="17"/>
  <c r="I118" i="17"/>
  <c r="H118" i="18"/>
  <c r="I118" i="18"/>
  <c r="H118" i="19"/>
  <c r="I118" i="19"/>
  <c r="H118" i="20"/>
  <c r="I118" i="20"/>
  <c r="H118" i="21"/>
  <c r="I118" i="21"/>
  <c r="H118" i="22"/>
  <c r="I118" i="22"/>
  <c r="H118" i="23"/>
  <c r="I118" i="23"/>
  <c r="H118" i="24"/>
  <c r="I118" i="24"/>
  <c r="H118" i="25"/>
  <c r="I118" i="25"/>
  <c r="H118" i="26"/>
  <c r="I118" i="26"/>
  <c r="H118" i="27"/>
  <c r="I118" i="27"/>
  <c r="H118" i="28"/>
  <c r="I118" i="28"/>
  <c r="H118" i="29"/>
  <c r="I118" i="29"/>
  <c r="H118" i="30"/>
  <c r="I118" i="30"/>
  <c r="H118" i="31"/>
  <c r="I118" i="31"/>
  <c r="H118" i="32"/>
  <c r="I118" i="32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I121" i="5"/>
  <c r="H121" i="6"/>
  <c r="I121" i="6"/>
  <c r="H121" i="7"/>
  <c r="I121" i="7"/>
  <c r="H121" i="8"/>
  <c r="I121" i="8"/>
  <c r="H121" i="9"/>
  <c r="I121" i="9"/>
  <c r="H121" i="10"/>
  <c r="I121" i="10"/>
  <c r="H121" i="11"/>
  <c r="I121" i="11"/>
  <c r="H121" i="12"/>
  <c r="I121" i="12"/>
  <c r="H121" i="13"/>
  <c r="I121" i="13"/>
  <c r="H121" i="14"/>
  <c r="I121" i="14"/>
  <c r="H121" i="15"/>
  <c r="I121" i="15"/>
  <c r="H121" i="16"/>
  <c r="I121" i="16"/>
  <c r="H121" i="17"/>
  <c r="I121" i="17"/>
  <c r="H121" i="18"/>
  <c r="I121" i="18"/>
  <c r="H121" i="19"/>
  <c r="I121" i="19"/>
  <c r="H121" i="20"/>
  <c r="I121" i="20"/>
  <c r="H121" i="21"/>
  <c r="I121" i="21"/>
  <c r="H121" i="22"/>
  <c r="I121" i="22"/>
  <c r="H121" i="23"/>
  <c r="I121" i="23"/>
  <c r="H121" i="24"/>
  <c r="I121" i="24"/>
  <c r="H121" i="25"/>
  <c r="I121" i="25"/>
  <c r="H121" i="26"/>
  <c r="I121" i="26"/>
  <c r="H121" i="27"/>
  <c r="I121" i="27"/>
  <c r="H121" i="28"/>
  <c r="I121" i="28"/>
  <c r="H121" i="29"/>
  <c r="I121" i="29"/>
  <c r="H121" i="30"/>
  <c r="I121" i="30"/>
  <c r="H121" i="31"/>
  <c r="I121" i="31"/>
  <c r="H121" i="32"/>
  <c r="I121" i="32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H123" i="5"/>
  <c r="I123" i="5"/>
  <c r="H123" i="6"/>
  <c r="I123" i="6"/>
  <c r="H123" i="7"/>
  <c r="I123" i="7"/>
  <c r="H123" i="8"/>
  <c r="I123" i="8"/>
  <c r="H123" i="9"/>
  <c r="I123" i="9"/>
  <c r="H123" i="10"/>
  <c r="I123" i="10"/>
  <c r="H123" i="11"/>
  <c r="I123" i="11"/>
  <c r="H123" i="12"/>
  <c r="I123" i="12"/>
  <c r="H123" i="13"/>
  <c r="I123" i="13"/>
  <c r="H123" i="14"/>
  <c r="I123" i="14"/>
  <c r="H123" i="15"/>
  <c r="I123" i="15"/>
  <c r="H123" i="16"/>
  <c r="I123" i="16"/>
  <c r="H123" i="17"/>
  <c r="I123" i="17"/>
  <c r="H123" i="18"/>
  <c r="I123" i="18"/>
  <c r="H123" i="19"/>
  <c r="I123" i="19"/>
  <c r="H123" i="20"/>
  <c r="I123" i="20"/>
  <c r="H123" i="21"/>
  <c r="I123" i="21"/>
  <c r="H123" i="22"/>
  <c r="I123" i="22"/>
  <c r="H123" i="23"/>
  <c r="I123" i="23"/>
  <c r="H123" i="24"/>
  <c r="I123" i="24"/>
  <c r="H123" i="25"/>
  <c r="I123" i="25"/>
  <c r="H123" i="26"/>
  <c r="I123" i="26"/>
  <c r="H123" i="27"/>
  <c r="I123" i="27"/>
  <c r="H123" i="28"/>
  <c r="I123" i="28"/>
  <c r="H123" i="29"/>
  <c r="I123" i="29"/>
  <c r="H123" i="30"/>
  <c r="I123" i="30"/>
  <c r="H123" i="31"/>
  <c r="I123" i="31"/>
  <c r="H123" i="32"/>
  <c r="I123" i="32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I125" i="5"/>
  <c r="H125" i="6"/>
  <c r="I125" i="6"/>
  <c r="H125" i="7"/>
  <c r="I125" i="7"/>
  <c r="H125" i="8"/>
  <c r="I125" i="8"/>
  <c r="H125" i="9"/>
  <c r="I125" i="9"/>
  <c r="H125" i="10"/>
  <c r="I125" i="10"/>
  <c r="H125" i="11"/>
  <c r="I125" i="11"/>
  <c r="H125" i="12"/>
  <c r="I125" i="12"/>
  <c r="H125" i="13"/>
  <c r="I125" i="13"/>
  <c r="H125" i="14"/>
  <c r="I125" i="14"/>
  <c r="H125" i="15"/>
  <c r="I125" i="15"/>
  <c r="H125" i="16"/>
  <c r="I125" i="16"/>
  <c r="H125" i="17"/>
  <c r="I125" i="17"/>
  <c r="H125" i="18"/>
  <c r="I125" i="18"/>
  <c r="H125" i="19"/>
  <c r="I125" i="19"/>
  <c r="H125" i="20"/>
  <c r="I125" i="20"/>
  <c r="H125" i="21"/>
  <c r="I125" i="21"/>
  <c r="H125" i="22"/>
  <c r="I125" i="22"/>
  <c r="H125" i="23"/>
  <c r="I125" i="23"/>
  <c r="H125" i="24"/>
  <c r="I125" i="24"/>
  <c r="H125" i="25"/>
  <c r="I125" i="25"/>
  <c r="H125" i="26"/>
  <c r="I125" i="26"/>
  <c r="H125" i="27"/>
  <c r="I125" i="27"/>
  <c r="H125" i="28"/>
  <c r="I125" i="28"/>
  <c r="H125" i="29"/>
  <c r="I125" i="29"/>
  <c r="H125" i="30"/>
  <c r="I125" i="30"/>
  <c r="H125" i="31"/>
  <c r="I125" i="31"/>
  <c r="H125" i="32"/>
  <c r="I125" i="32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 i="5"/>
  <c r="H132" i="6"/>
  <c r="I132" i="6"/>
  <c r="H132" i="7"/>
  <c r="H134" i="7" s="1"/>
  <c r="I132" i="7"/>
  <c r="I134" i="7" s="1"/>
  <c r="H132" i="8"/>
  <c r="I132" i="8"/>
  <c r="H132" i="9"/>
  <c r="I132" i="9"/>
  <c r="I134" i="9" s="1"/>
  <c r="H132" i="10"/>
  <c r="I132" i="10"/>
  <c r="H132" i="11"/>
  <c r="I132" i="11"/>
  <c r="H132" i="12"/>
  <c r="I132" i="12"/>
  <c r="H132" i="13"/>
  <c r="I132" i="13"/>
  <c r="H132" i="14"/>
  <c r="I132" i="14"/>
  <c r="H132" i="15"/>
  <c r="I132" i="15"/>
  <c r="H132" i="16"/>
  <c r="I132" i="16"/>
  <c r="H132" i="17"/>
  <c r="I132" i="17"/>
  <c r="I134" i="17" s="1"/>
  <c r="H132" i="18"/>
  <c r="I132" i="18"/>
  <c r="I134" i="18" s="1"/>
  <c r="H132" i="19"/>
  <c r="I132" i="19"/>
  <c r="H132" i="20"/>
  <c r="I132" i="20"/>
  <c r="H132" i="21"/>
  <c r="I132" i="21"/>
  <c r="I134" i="21" s="1"/>
  <c r="H132" i="22"/>
  <c r="I132" i="22"/>
  <c r="H132" i="23"/>
  <c r="I132" i="23"/>
  <c r="H132" i="24"/>
  <c r="I132" i="24"/>
  <c r="H132" i="25"/>
  <c r="I132" i="25"/>
  <c r="I134" i="25" s="1"/>
  <c r="H132" i="26"/>
  <c r="I132" i="26"/>
  <c r="H132" i="27"/>
  <c r="I132" i="27"/>
  <c r="H132" i="28"/>
  <c r="I132" i="28"/>
  <c r="I134" i="28" s="1"/>
  <c r="H132" i="29"/>
  <c r="I132" i="29"/>
  <c r="H132" i="30"/>
  <c r="I132" i="30"/>
  <c r="H132" i="31"/>
  <c r="I132" i="31"/>
  <c r="H132" i="32"/>
  <c r="I132" i="32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2" i="27"/>
  <c r="G134" i="27" s="1"/>
  <c r="G132" i="28"/>
  <c r="G134" i="28" s="1"/>
  <c r="G132" i="29"/>
  <c r="G132" i="30"/>
  <c r="G134" i="30" s="1"/>
  <c r="G132" i="31"/>
  <c r="G132" i="32"/>
  <c r="G138" i="1"/>
  <c r="G131" i="1"/>
  <c r="G129" i="1"/>
  <c r="G124" i="1"/>
  <c r="G127" i="1"/>
  <c r="G122" i="1"/>
  <c r="G120" i="1"/>
  <c r="G119" i="1" s="1"/>
  <c r="G117" i="1"/>
  <c r="G115" i="1"/>
  <c r="G114" i="1" s="1"/>
  <c r="G112" i="1"/>
  <c r="G110" i="1"/>
  <c r="G108" i="1"/>
  <c r="G99" i="1"/>
  <c r="G92" i="1"/>
  <c r="G80" i="1"/>
  <c r="G74" i="1"/>
  <c r="G71" i="1"/>
  <c r="G64" i="1"/>
  <c r="G62" i="1"/>
  <c r="G61" i="1" s="1"/>
  <c r="G59" i="1"/>
  <c r="G56" i="1" s="1"/>
  <c r="G57" i="1"/>
  <c r="G49" i="1"/>
  <c r="G54" i="1"/>
  <c r="G52" i="1"/>
  <c r="G44" i="1"/>
  <c r="G46" i="1"/>
  <c r="G41" i="1"/>
  <c r="G38" i="1"/>
  <c r="G34" i="1"/>
  <c r="G32" i="1"/>
  <c r="G29" i="1"/>
  <c r="G28" i="1"/>
  <c r="G26" i="1"/>
  <c r="G24" i="1"/>
  <c r="G22" i="1"/>
  <c r="G16" i="1" s="1"/>
  <c r="G20" i="1"/>
  <c r="G17" i="1"/>
  <c r="G13" i="1"/>
  <c r="D8" i="3"/>
  <c r="D11" i="3"/>
  <c r="E11" i="3"/>
  <c r="I10" i="17"/>
  <c r="G22" i="8"/>
  <c r="G34" i="19"/>
  <c r="G50" i="25"/>
  <c r="H55" i="32"/>
  <c r="G50" i="7"/>
  <c r="H108" i="9"/>
  <c r="H10" i="11"/>
  <c r="G22" i="16"/>
  <c r="G18" i="3"/>
  <c r="I22" i="32"/>
  <c r="H22" i="13"/>
  <c r="H10" i="19"/>
  <c r="G10" i="6"/>
  <c r="H34" i="21"/>
  <c r="G10" i="18"/>
  <c r="H55" i="19"/>
  <c r="G55" i="8"/>
  <c r="G55" i="28"/>
  <c r="H55" i="9"/>
  <c r="H55" i="21"/>
  <c r="G108" i="28"/>
  <c r="I55" i="20"/>
  <c r="I34" i="25"/>
  <c r="I22" i="29"/>
  <c r="G10" i="27"/>
  <c r="I10" i="29"/>
  <c r="I108" i="20"/>
  <c r="I108" i="12"/>
  <c r="I55" i="27"/>
  <c r="G34" i="31"/>
  <c r="G22" i="26"/>
  <c r="I22" i="26"/>
  <c r="H22" i="21"/>
  <c r="H22" i="14"/>
  <c r="H10" i="7"/>
  <c r="G10" i="26"/>
  <c r="G10" i="24"/>
  <c r="G10" i="19"/>
  <c r="H10" i="27"/>
  <c r="I10" i="18"/>
  <c r="I10" i="15"/>
  <c r="G108" i="25"/>
  <c r="G108" i="9"/>
  <c r="H55" i="27"/>
  <c r="G55" i="12"/>
  <c r="G50" i="29"/>
  <c r="G50" i="21"/>
  <c r="G50" i="19"/>
  <c r="I50" i="12"/>
  <c r="I50" i="10"/>
  <c r="I50" i="6"/>
  <c r="G34" i="23"/>
  <c r="G22" i="24"/>
  <c r="I10" i="27"/>
  <c r="H10" i="25"/>
  <c r="H10" i="14"/>
  <c r="H108" i="23"/>
  <c r="H134" i="23" s="1"/>
  <c r="H108" i="6"/>
  <c r="I55" i="9"/>
  <c r="I55" i="30"/>
  <c r="I55" i="29"/>
  <c r="I55" i="25"/>
  <c r="H55" i="11"/>
  <c r="G34" i="9"/>
  <c r="H34" i="19"/>
  <c r="I34" i="28"/>
  <c r="I22" i="20"/>
  <c r="G22" i="25"/>
  <c r="H22" i="24"/>
  <c r="G10" i="23"/>
  <c r="I10" i="22"/>
  <c r="I10" i="21"/>
  <c r="I10" i="6"/>
  <c r="H55" i="8"/>
  <c r="G125" i="2"/>
  <c r="H10" i="18"/>
  <c r="I10" i="26"/>
  <c r="H108" i="14"/>
  <c r="I55" i="7"/>
  <c r="G50" i="16"/>
  <c r="H50" i="21"/>
  <c r="G22" i="19"/>
  <c r="I10" i="31"/>
  <c r="G10" i="25"/>
  <c r="G10" i="11"/>
  <c r="H10" i="28"/>
  <c r="H10" i="16"/>
  <c r="I10" i="11"/>
  <c r="I108" i="19"/>
  <c r="H55" i="29"/>
  <c r="H55" i="25"/>
  <c r="I22" i="30"/>
  <c r="I22" i="6"/>
  <c r="H10" i="29"/>
  <c r="G108" i="11"/>
  <c r="H10" i="31"/>
  <c r="H10" i="23"/>
  <c r="I10" i="24"/>
  <c r="I55" i="11"/>
  <c r="H55" i="6"/>
  <c r="G55" i="6"/>
  <c r="G34" i="26"/>
  <c r="G55" i="13"/>
  <c r="G55" i="7"/>
  <c r="I55" i="21"/>
  <c r="I55" i="17"/>
  <c r="I55" i="13"/>
  <c r="H55" i="13"/>
  <c r="I50" i="16"/>
  <c r="G34" i="24"/>
  <c r="G34" i="8"/>
  <c r="I34" i="27"/>
  <c r="I34" i="23"/>
  <c r="I34" i="15"/>
  <c r="I118" i="2"/>
  <c r="G55" i="21"/>
  <c r="G55" i="23"/>
  <c r="F18" i="3"/>
  <c r="F6" i="3"/>
  <c r="G108" i="17"/>
  <c r="G34" i="25"/>
  <c r="I34" i="5"/>
  <c r="I34" i="22"/>
  <c r="G34" i="20"/>
  <c r="I22" i="27"/>
  <c r="H125" i="2"/>
  <c r="G10" i="28"/>
  <c r="G10" i="12"/>
  <c r="G55" i="22"/>
  <c r="G55" i="32"/>
  <c r="G55" i="11"/>
  <c r="H55" i="16"/>
  <c r="G50" i="13"/>
  <c r="G34" i="11"/>
  <c r="I55" i="16"/>
  <c r="I50" i="30"/>
  <c r="I34" i="9"/>
  <c r="H34" i="25"/>
  <c r="H34" i="7"/>
  <c r="G22" i="14"/>
  <c r="G10" i="22"/>
  <c r="G108" i="26"/>
  <c r="G108" i="8"/>
  <c r="H108" i="28"/>
  <c r="I108" i="15"/>
  <c r="H108" i="31"/>
  <c r="H50" i="30"/>
  <c r="H50" i="27"/>
  <c r="H50" i="6"/>
  <c r="G22" i="31"/>
  <c r="I22" i="19"/>
  <c r="H22" i="16"/>
  <c r="G10" i="14"/>
  <c r="G50" i="20"/>
  <c r="I50" i="29"/>
  <c r="I50" i="26"/>
  <c r="H50" i="15"/>
  <c r="I50" i="5"/>
  <c r="I34" i="8"/>
  <c r="I34" i="21"/>
  <c r="I34" i="13"/>
  <c r="H10" i="9"/>
  <c r="G108" i="24"/>
  <c r="G134" i="24" s="1"/>
  <c r="G108" i="30"/>
  <c r="I108" i="23"/>
  <c r="H50" i="29"/>
  <c r="H50" i="26"/>
  <c r="I50" i="14"/>
  <c r="I50" i="11"/>
  <c r="I134" i="11" s="1"/>
  <c r="I50" i="8"/>
  <c r="H50" i="5"/>
  <c r="I22" i="21"/>
  <c r="G40" i="1"/>
  <c r="G108" i="29"/>
  <c r="G108" i="16"/>
  <c r="H108" i="30"/>
  <c r="H134" i="30" s="1"/>
  <c r="I108" i="25"/>
  <c r="I108" i="7"/>
  <c r="I50" i="17"/>
  <c r="I50" i="7"/>
  <c r="H22" i="30"/>
  <c r="I22" i="23"/>
  <c r="H22" i="20"/>
  <c r="G108" i="31"/>
  <c r="I108" i="30"/>
  <c r="I108" i="28"/>
  <c r="G108" i="21"/>
  <c r="H108" i="20"/>
  <c r="G108" i="19"/>
  <c r="H108" i="18"/>
  <c r="H108" i="10"/>
  <c r="H55" i="10"/>
  <c r="H34" i="22"/>
  <c r="G34" i="16"/>
  <c r="G34" i="10"/>
  <c r="G34" i="29"/>
  <c r="G34" i="21"/>
  <c r="G34" i="17"/>
  <c r="G34" i="15"/>
  <c r="G34" i="5"/>
  <c r="H34" i="29"/>
  <c r="I34" i="18"/>
  <c r="I34" i="17"/>
  <c r="I22" i="22"/>
  <c r="G22" i="18"/>
  <c r="G22" i="13"/>
  <c r="I22" i="11"/>
  <c r="H22" i="10"/>
  <c r="G22" i="32"/>
  <c r="H22" i="31"/>
  <c r="H22" i="29"/>
  <c r="I22" i="28"/>
  <c r="H22" i="25"/>
  <c r="I22" i="14"/>
  <c r="G22" i="10"/>
  <c r="I22" i="10"/>
  <c r="H22" i="9"/>
  <c r="H22" i="7"/>
  <c r="H10" i="32"/>
  <c r="G10" i="10"/>
  <c r="I10" i="32"/>
  <c r="H10" i="20"/>
  <c r="I10" i="9"/>
  <c r="I10" i="8"/>
  <c r="I10" i="5"/>
  <c r="H108" i="27"/>
  <c r="H108" i="26"/>
  <c r="H108" i="24"/>
  <c r="H108" i="22"/>
  <c r="H108" i="15"/>
  <c r="I108" i="11"/>
  <c r="H108" i="8"/>
  <c r="H134" i="8" s="1"/>
  <c r="G55" i="25"/>
  <c r="I34" i="12"/>
  <c r="I34" i="24"/>
  <c r="I34" i="10"/>
  <c r="I22" i="15"/>
  <c r="G10" i="9"/>
  <c r="G10" i="31"/>
  <c r="H108" i="32"/>
  <c r="H108" i="19"/>
  <c r="H134" i="19" s="1"/>
  <c r="I55" i="26"/>
  <c r="H55" i="20"/>
  <c r="G55" i="27"/>
  <c r="H55" i="18"/>
  <c r="H55" i="14"/>
  <c r="G55" i="20"/>
  <c r="G55" i="14"/>
  <c r="G134" i="14" s="1"/>
  <c r="H55" i="30"/>
  <c r="H55" i="26"/>
  <c r="I55" i="5"/>
  <c r="H34" i="28"/>
  <c r="H34" i="27"/>
  <c r="H134" i="27" s="1"/>
  <c r="H34" i="20"/>
  <c r="I34" i="16"/>
  <c r="I34" i="14"/>
  <c r="I34" i="7"/>
  <c r="G22" i="27"/>
  <c r="H22" i="26"/>
  <c r="H22" i="23"/>
  <c r="G22" i="20"/>
  <c r="H22" i="18"/>
  <c r="I22" i="17"/>
  <c r="G22" i="15"/>
  <c r="I22" i="9"/>
  <c r="G22" i="7"/>
  <c r="I22" i="5"/>
  <c r="I10" i="25"/>
  <c r="H10" i="21"/>
  <c r="G10" i="13"/>
  <c r="G134" i="13"/>
  <c r="G10" i="30"/>
  <c r="G10" i="16"/>
  <c r="H10" i="26"/>
  <c r="I10" i="20"/>
  <c r="I74" i="2"/>
  <c r="H108" i="13"/>
  <c r="G108" i="6"/>
  <c r="G134" i="6"/>
  <c r="H108" i="5"/>
  <c r="I55" i="6"/>
  <c r="G55" i="15"/>
  <c r="I55" i="31"/>
  <c r="I55" i="24"/>
  <c r="I55" i="22"/>
  <c r="G34" i="30"/>
  <c r="G34" i="28"/>
  <c r="G34" i="22"/>
  <c r="G34" i="18"/>
  <c r="H34" i="16"/>
  <c r="H34" i="14"/>
  <c r="H34" i="11"/>
  <c r="H34" i="10"/>
  <c r="G34" i="27"/>
  <c r="G34" i="13"/>
  <c r="I34" i="32"/>
  <c r="I34" i="31"/>
  <c r="I34" i="30"/>
  <c r="I22" i="25"/>
  <c r="G22" i="23"/>
  <c r="H22" i="17"/>
  <c r="I22" i="16"/>
  <c r="H22" i="32"/>
  <c r="I22" i="31"/>
  <c r="G22" i="29"/>
  <c r="G10" i="32"/>
  <c r="G58" i="2"/>
  <c r="G86" i="2"/>
  <c r="I68" i="2"/>
  <c r="H58" i="2"/>
  <c r="I125" i="2"/>
  <c r="D18" i="3"/>
  <c r="D6" i="3"/>
  <c r="H134" i="9"/>
  <c r="I108" i="31"/>
  <c r="G108" i="15"/>
  <c r="G108" i="13"/>
  <c r="G55" i="19"/>
  <c r="G134" i="19"/>
  <c r="G55" i="17"/>
  <c r="G55" i="10"/>
  <c r="H55" i="31"/>
  <c r="G55" i="24"/>
  <c r="G55" i="9"/>
  <c r="G134" i="9" s="1"/>
  <c r="G34" i="32"/>
  <c r="H34" i="8"/>
  <c r="G34" i="12"/>
  <c r="H34" i="32"/>
  <c r="H34" i="30"/>
  <c r="I34" i="11"/>
  <c r="I34" i="6"/>
  <c r="G22" i="21"/>
  <c r="G22" i="17"/>
  <c r="G134" i="17" s="1"/>
  <c r="H10" i="17"/>
  <c r="G10" i="7"/>
  <c r="H10" i="22"/>
  <c r="G108" i="5"/>
  <c r="I108" i="5"/>
  <c r="I55" i="23"/>
  <c r="I55" i="19"/>
  <c r="I55" i="14"/>
  <c r="G55" i="26"/>
  <c r="G55" i="31"/>
  <c r="G134" i="31" s="1"/>
  <c r="G55" i="29"/>
  <c r="H55" i="24"/>
  <c r="H55" i="23"/>
  <c r="H55" i="22"/>
  <c r="H55" i="15"/>
  <c r="I55" i="10"/>
  <c r="I55" i="8"/>
  <c r="I134" i="8" s="1"/>
  <c r="I34" i="29"/>
  <c r="I34" i="20"/>
  <c r="H34" i="23"/>
  <c r="H34" i="18"/>
  <c r="H34" i="15"/>
  <c r="G22" i="12"/>
  <c r="H22" i="28"/>
  <c r="G22" i="9"/>
  <c r="G10" i="5"/>
  <c r="H55" i="5"/>
  <c r="H10" i="5"/>
  <c r="G10" i="29"/>
  <c r="G10" i="15"/>
  <c r="I10" i="30"/>
  <c r="I134" i="30"/>
  <c r="I10" i="23"/>
  <c r="I10" i="19"/>
  <c r="I10" i="14"/>
  <c r="H10" i="10"/>
  <c r="H10" i="6"/>
  <c r="H68" i="2"/>
  <c r="E18" i="3" l="1"/>
  <c r="H86" i="2"/>
  <c r="H11" i="2"/>
  <c r="H10" i="2" s="1"/>
  <c r="H74" i="2"/>
  <c r="H35" i="2"/>
  <c r="H34" i="2" s="1"/>
  <c r="H134" i="5"/>
  <c r="H134" i="13"/>
  <c r="H55" i="12"/>
  <c r="H134" i="12" s="1"/>
  <c r="H134" i="6"/>
  <c r="H93" i="2"/>
  <c r="D45" i="4"/>
  <c r="G140" i="1"/>
  <c r="I55" i="2"/>
  <c r="G108" i="2"/>
  <c r="I34" i="2"/>
  <c r="I134" i="2"/>
  <c r="I10" i="2"/>
  <c r="H22" i="2"/>
  <c r="I108" i="2"/>
  <c r="G134" i="2"/>
  <c r="H55" i="2" l="1"/>
  <c r="H134" i="2" s="1"/>
</calcChain>
</file>

<file path=xl/sharedStrings.xml><?xml version="1.0" encoding="utf-8"?>
<sst xmlns="http://schemas.openxmlformats.org/spreadsheetml/2006/main" count="7967" uniqueCount="326">
  <si>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</si>
  <si>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</si>
  <si>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</si>
  <si>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</si>
  <si>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</si>
  <si>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</si>
  <si>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</si>
  <si>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</si>
  <si>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</si>
  <si>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</si>
  <si>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</si>
  <si>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</si>
  <si>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</si>
  <si>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</si>
  <si>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</si>
  <si>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</si>
  <si>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</si>
  <si>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</si>
  <si>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</si>
  <si>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</si>
  <si>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</si>
  <si>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</si>
  <si>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</si>
  <si>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</si>
  <si>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</si>
  <si>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</si>
  <si>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</si>
  <si>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</si>
  <si>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</si>
  <si>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</si>
  <si>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</si>
  <si>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</si>
  <si>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</si>
  <si>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</si>
  <si>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</si>
  <si>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</si>
  <si>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</si>
  <si>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</si>
  <si>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</si>
  <si>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</si>
  <si>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</si>
  <si>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</si>
  <si>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</si>
  <si>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</si>
  <si>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</si>
  <si>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</si>
  <si>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</si>
  <si>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</si>
  <si>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</si>
  <si>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</si>
  <si>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</si>
  <si>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</si>
  <si>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</si>
  <si>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</si>
  <si>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</si>
  <si>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</si>
  <si>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</si>
  <si>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</si>
  <si>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</si>
  <si>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</si>
  <si>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</si>
  <si>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</si>
  <si>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</si>
  <si>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</si>
  <si>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</si>
  <si>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</si>
  <si>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</si>
  <si>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</si>
  <si>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</si>
  <si>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</si>
  <si>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</si>
  <si>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</si>
  <si>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</si>
  <si>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</si>
  <si>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</si>
  <si>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</si>
  <si>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</si>
  <si>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</si>
  <si>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</si>
  <si>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</si>
  <si>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</si>
  <si>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</si>
  <si>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</si>
  <si>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</si>
  <si>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</si>
  <si>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</si>
  <si>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</si>
  <si>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</si>
  <si>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</si>
  <si>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</si>
  <si>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</si>
  <si>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</si>
  <si>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</si>
  <si>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</si>
  <si>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</si>
  <si>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</si>
  <si>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</si>
  <si>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</si>
  <si>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</si>
  <si>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</si>
  <si>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</si>
  <si>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</si>
  <si>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</si>
  <si>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</si>
  <si>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</si>
  <si>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</si>
  <si>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</si>
  <si>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</si>
  <si>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</si>
  <si>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</si>
  <si>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</si>
  <si>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</si>
  <si>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</si>
  <si>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</si>
  <si>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</si>
  <si>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</si>
  <si>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</si>
  <si>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</si>
  <si>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</si>
  <si>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</si>
  <si>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</si>
  <si>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</si>
  <si>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</si>
  <si>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</si>
  <si>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</si>
  <si>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</si>
  <si>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</si>
  <si>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</si>
  <si>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</si>
  <si>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</si>
  <si>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</si>
  <si>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</si>
  <si>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</si>
  <si>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</si>
  <si>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</si>
  <si>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</si>
  <si>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</si>
  <si>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</si>
  <si>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</si>
  <si>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</si>
  <si>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</si>
  <si>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</si>
  <si>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</si>
  <si>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</si>
  <si>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</si>
  <si>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</si>
  <si>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</si>
  <si>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</si>
  <si>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</si>
  <si>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</si>
  <si>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</si>
  <si>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</si>
  <si>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</si>
  <si>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</si>
  <si>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</si>
  <si>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</si>
  <si>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</si>
  <si>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</si>
  <si>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</si>
  <si>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</si>
  <si>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</si>
  <si>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</si>
  <si>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</si>
  <si>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</si>
  <si>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</si>
  <si>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</si>
  <si>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</si>
  <si>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</si>
  <si>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</si>
  <si>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</si>
  <si>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</si>
  <si>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</si>
  <si>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</si>
  <si>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</si>
  <si>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</si>
  <si>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</si>
  <si>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</si>
  <si>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</si>
  <si>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</si>
  <si>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</si>
  <si>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</si>
  <si>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</si>
  <si>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</si>
  <si>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</si>
  <si>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</si>
  <si>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</si>
  <si>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</si>
  <si>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</si>
  <si>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</si>
  <si>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</si>
  <si>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</si>
  <si>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</si>
  <si>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</si>
  <si>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</si>
  <si>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</si>
  <si>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</si>
  <si>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</si>
  <si>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</si>
  <si>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</si>
  <si>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</si>
  <si>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</si>
  <si>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</si>
  <si>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</si>
  <si>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</si>
  <si>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</si>
  <si>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</si>
  <si>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</si>
  <si>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</si>
  <si>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</si>
  <si>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</si>
  <si>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</si>
  <si>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</si>
  <si>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</si>
  <si>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</si>
  <si>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</si>
  <si>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</si>
  <si>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</si>
  <si>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</si>
  <si>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</si>
  <si>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</si>
  <si>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</si>
  <si>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</si>
  <si>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</si>
  <si>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</si>
  <si>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</si>
  <si>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</si>
  <si>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</si>
  <si>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</si>
  <si>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</si>
  <si>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</si>
  <si>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</si>
  <si>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</si>
  <si>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</si>
  <si>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</si>
  <si>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</si>
  <si>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</si>
  <si>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</si>
  <si>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</si>
  <si>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</si>
  <si>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</si>
  <si>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</si>
  <si>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</si>
  <si>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</si>
  <si>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</si>
  <si>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</si>
  <si>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</si>
  <si>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</si>
  <si>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</si>
  <si>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</si>
  <si>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</si>
  <si>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</si>
  <si>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</si>
  <si>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</si>
  <si>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</si>
  <si>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</si>
  <si>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</si>
  <si>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</si>
  <si>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</si>
  <si>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</si>
  <si>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</si>
  <si>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</si>
  <si>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</si>
  <si>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</si>
  <si>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</si>
  <si>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</si>
  <si>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</si>
  <si>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</si>
  <si>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</si>
  <si>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</si>
  <si>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</si>
  <si>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</si>
  <si>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</si>
  <si>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</si>
  <si>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</si>
  <si>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</si>
  <si>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</si>
  <si>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</si>
  <si>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</si>
  <si>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</si>
  <si>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</si>
  <si>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</si>
  <si>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</si>
  <si>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</si>
  <si>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</si>
  <si>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</si>
  <si>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</si>
  <si>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</si>
  <si>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</si>
  <si>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</si>
  <si>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</si>
  <si>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</si>
  <si>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</si>
  <si>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</si>
  <si>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</si>
  <si>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</si>
  <si>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</si>
  <si>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</si>
  <si>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</si>
  <si>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</si>
  <si>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</si>
  <si>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</si>
  <si>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Оплата за обращение с твердыми коммунальными отходами</t>
  </si>
  <si>
    <t>М 223.07</t>
  </si>
  <si>
    <t>ГЛАВА</t>
  </si>
  <si>
    <t>РЕЗЕРВНЫЙ ФОНД</t>
  </si>
  <si>
    <t>ВУС</t>
  </si>
  <si>
    <t>ФОНД ЗАНЯТОСТИ</t>
  </si>
  <si>
    <t>БЛАГОУСТРОЙСТВО</t>
  </si>
  <si>
    <t>УЛИЧНОЕ ОСВЕЩЕНИЕ</t>
  </si>
  <si>
    <t>СОЦ.ПОМОЩЬ</t>
  </si>
  <si>
    <t xml:space="preserve">Учреждение (главный распорядитель(распорядитель), получатель)                                         </t>
  </si>
  <si>
    <t>Прочие межбюджетные трансферты,передаваемые бюджетам сельских поселений</t>
  </si>
  <si>
    <t xml:space="preserve">000 2 02 49999 10 0000 150 </t>
  </si>
  <si>
    <t>07</t>
  </si>
  <si>
    <t>03</t>
  </si>
  <si>
    <t>9970099700</t>
  </si>
  <si>
    <t>ДОПОЛНИТЕЛЬНОЕ ОБРАЗОВАНИЕ</t>
  </si>
  <si>
    <t xml:space="preserve">                              </t>
  </si>
  <si>
    <t>М 247</t>
  </si>
  <si>
    <t>М223.03</t>
  </si>
  <si>
    <t>Закупка энергетических ресурсов</t>
  </si>
  <si>
    <r>
      <t xml:space="preserve">Наименование бюджета         </t>
    </r>
    <r>
      <rPr>
        <b/>
        <sz val="14"/>
        <rFont val="Times New Roman"/>
        <family val="1"/>
        <charset val="204"/>
      </rPr>
      <t>Ирское сельское поселение</t>
    </r>
  </si>
  <si>
    <t>360</t>
  </si>
  <si>
    <t xml:space="preserve">                                                                                                           </t>
  </si>
  <si>
    <t>Профилактика терроризма и экстремизма</t>
  </si>
  <si>
    <t>на     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</si>
</sst>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23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20" borderId="14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4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4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4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4" fontId="19" fillId="22" borderId="10" xfId="0" applyNumberFormat="1" applyFont="1" applyFill="1" applyBorder="1"/>
    <xf numFmtId="0" fontId="32" fillId="0" borderId="10" xfId="0" applyFont="1" applyFill="1" applyBorder="1" applyAlignment="1"/>
    <xf numFmtId="0" fontId="6" fillId="0" borderId="1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alignment wrapText="1"/>
      <protection locked="0"/>
    </xf>
    <xf numFmtId="0" fontId="18" fillId="0" borderId="10" xfId="0" applyFont="1" applyBorder="1"/>
    <xf numFmtId="0" fontId="13" fillId="0" borderId="10" xfId="0" applyFont="1" applyBorder="1"/>
    <xf numFmtId="0" fontId="64" fillId="0" borderId="0" xfId="0" applyFont="1"/>
    <xf numFmtId="0" fontId="64" fillId="0" borderId="0" xfId="0" applyFont="1" applyAlignment="1">
      <alignment horizontal="center"/>
    </xf>
    <xf numFmtId="0" fontId="12" fillId="0" borderId="10" xfId="0" applyFont="1" applyFill="1" applyBorder="1" applyAlignment="1" applyProtection="1">
      <alignment wrapText="1"/>
      <protection locked="0"/>
    </xf>
    <xf numFmtId="4" fontId="30" fillId="0" borderId="10" xfId="0" applyNumberFormat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1" fillId="20" borderId="10" xfId="0" applyNumberFormat="1" applyFont="1" applyFill="1" applyBorder="1" applyAlignment="1" applyProtection="1">
      <alignment horizontal="center"/>
    </xf>
    <xf numFmtId="49" fontId="58" fillId="0" borderId="10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66" fillId="0" borderId="0" xfId="0" applyNumberFormat="1" applyFont="1"/>
    <xf numFmtId="0" fontId="67" fillId="0" borderId="0" xfId="0" applyFont="1" applyAlignment="1">
      <alignment horizontal="right"/>
    </xf>
    <xf numFmtId="0" fontId="0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4" xfId="0" applyFont="1" applyFill="1" applyBorder="1" applyAlignment="1">
      <alignment horizontal="right"/>
    </xf>
    <xf numFmtId="0" fontId="12" fillId="21" borderId="15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12" fillId="0" borderId="14" xfId="0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view="pageBreakPreview" zoomScaleNormal="130" zoomScaleSheetLayoutView="100" workbookViewId="0">
      <selection activeCell="A59" sqref="A59"/>
    </sheetView>
  </sheetViews>
  <sheetFormatPr defaultRowHeight="15" x14ac:dyDescent="0.25"/>
  <cols>
    <col min="1" max="1" width="61.3320312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44140625" style="32" customWidth="1"/>
  </cols>
  <sheetData>
    <row r="1" spans="1:7" s="10" customFormat="1" ht="16.5" customHeight="1" x14ac:dyDescent="0.25">
      <c r="B1" s="184"/>
      <c r="C1" s="184"/>
      <c r="D1" s="184"/>
      <c r="E1" s="184"/>
      <c r="F1" s="279" t="s">
        <v>7</v>
      </c>
      <c r="G1" s="279"/>
    </row>
    <row r="2" spans="1:7" s="10" customFormat="1" ht="24" customHeight="1" thickBot="1" x14ac:dyDescent="0.3">
      <c r="A2" s="184"/>
      <c r="B2" s="184"/>
      <c r="C2" s="184"/>
      <c r="D2" s="184"/>
      <c r="E2" s="185"/>
      <c r="F2" s="185"/>
      <c r="G2" s="185"/>
    </row>
    <row r="3" spans="1:7" s="10" customFormat="1" ht="9.75" customHeight="1" x14ac:dyDescent="0.25">
      <c r="B3" s="186"/>
      <c r="C3" s="186"/>
      <c r="D3" s="186"/>
      <c r="E3" s="280" t="s">
        <v>71</v>
      </c>
      <c r="F3" s="280"/>
      <c r="G3" s="280"/>
    </row>
    <row r="4" spans="1:7" s="10" customFormat="1" ht="27.6" customHeight="1" thickBot="1" x14ac:dyDescent="0.3">
      <c r="A4" s="184"/>
      <c r="B4" s="184"/>
      <c r="C4" s="184"/>
      <c r="D4" s="184"/>
      <c r="E4" s="185"/>
      <c r="F4" s="185"/>
      <c r="G4" s="185"/>
    </row>
    <row r="5" spans="1:7" s="10" customFormat="1" ht="7.5" customHeight="1" x14ac:dyDescent="0.25">
      <c r="B5" s="186"/>
      <c r="C5" s="186"/>
      <c r="D5" s="186"/>
      <c r="E5" s="280" t="s">
        <v>289</v>
      </c>
      <c r="F5" s="280"/>
      <c r="G5" s="280"/>
    </row>
    <row r="6" spans="1:7" s="10" customFormat="1" ht="15" customHeight="1" x14ac:dyDescent="0.25">
      <c r="B6" s="184"/>
      <c r="C6" s="184"/>
      <c r="D6" s="184"/>
      <c r="E6" s="279" t="s">
        <v>290</v>
      </c>
      <c r="F6" s="279"/>
      <c r="G6" s="279"/>
    </row>
    <row r="7" spans="1:7" s="10" customFormat="1" ht="13.2" x14ac:dyDescent="0.25">
      <c r="A7" s="279"/>
      <c r="B7" s="279"/>
      <c r="C7" s="279"/>
      <c r="D7" s="279"/>
      <c r="E7" s="279"/>
      <c r="F7" s="279"/>
      <c r="G7" s="279"/>
    </row>
    <row r="8" spans="1:7" s="10" customFormat="1" ht="13.2" x14ac:dyDescent="0.25">
      <c r="A8" s="279" t="s">
        <v>92</v>
      </c>
      <c r="B8" s="279"/>
      <c r="C8" s="279"/>
      <c r="D8" s="279"/>
      <c r="E8" s="279"/>
      <c r="F8" s="279"/>
      <c r="G8" s="279"/>
    </row>
    <row r="9" spans="1:7" ht="12" customHeight="1" x14ac:dyDescent="0.25">
      <c r="A9" s="2"/>
      <c r="B9" s="2"/>
      <c r="C9" s="2"/>
      <c r="D9" s="2"/>
      <c r="E9" s="23"/>
      <c r="G9" s="29"/>
    </row>
    <row r="10" spans="1:7" ht="4.5" hidden="1" customHeight="1" x14ac:dyDescent="0.25">
      <c r="A10" s="2"/>
      <c r="B10" s="2"/>
      <c r="C10" s="2"/>
      <c r="D10" s="2"/>
      <c r="E10" s="23"/>
      <c r="G10" s="29"/>
    </row>
    <row r="11" spans="1:7" s="6" customFormat="1" ht="12.75" customHeight="1" x14ac:dyDescent="0.2">
      <c r="A11" s="286"/>
      <c r="B11" s="283" t="s">
        <v>82</v>
      </c>
      <c r="C11" s="284"/>
      <c r="D11" s="284"/>
      <c r="E11" s="284"/>
      <c r="F11" s="285"/>
      <c r="G11" s="288" t="s">
        <v>74</v>
      </c>
    </row>
    <row r="12" spans="1:7" s="6" customFormat="1" ht="20.399999999999999" x14ac:dyDescent="0.2">
      <c r="A12" s="287"/>
      <c r="B12" s="127" t="s">
        <v>291</v>
      </c>
      <c r="C12" s="127" t="s">
        <v>295</v>
      </c>
      <c r="D12" s="127" t="s">
        <v>292</v>
      </c>
      <c r="E12" s="187" t="s">
        <v>293</v>
      </c>
      <c r="F12" s="188" t="s">
        <v>296</v>
      </c>
      <c r="G12" s="289"/>
    </row>
    <row r="13" spans="1:7" s="38" customFormat="1" ht="13.8" x14ac:dyDescent="0.25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x14ac:dyDescent="0.2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x14ac:dyDescent="0.25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27.6" x14ac:dyDescent="0.25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13.8" x14ac:dyDescent="0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6" x14ac:dyDescent="0.3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6" x14ac:dyDescent="0.25">
      <c r="A19" s="55" t="s">
        <v>73</v>
      </c>
      <c r="B19" s="93"/>
      <c r="C19" s="11"/>
      <c r="D19" s="11"/>
      <c r="E19" s="26"/>
      <c r="F19" s="57" t="s">
        <v>294</v>
      </c>
      <c r="G19" s="14"/>
    </row>
    <row r="20" spans="1:7" s="34" customFormat="1" ht="13.8" x14ac:dyDescent="0.25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6" x14ac:dyDescent="0.2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 ht="13.8" x14ac:dyDescent="0.25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2" x14ac:dyDescent="0.2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1.4" x14ac:dyDescent="0.2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6" x14ac:dyDescent="0.3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27.6" x14ac:dyDescent="0.25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6" x14ac:dyDescent="0.3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2" x14ac:dyDescent="0.3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 ht="13.8" x14ac:dyDescent="0.25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 x14ac:dyDescent="0.25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 x14ac:dyDescent="0.25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 ht="13.8" x14ac:dyDescent="0.25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 x14ac:dyDescent="0.25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 ht="13.8" x14ac:dyDescent="0.25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2" x14ac:dyDescent="0.2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2.4" x14ac:dyDescent="0.3">
      <c r="A36" s="85" t="s">
        <v>298</v>
      </c>
      <c r="B36" s="93"/>
      <c r="C36" s="11"/>
      <c r="D36" s="11"/>
      <c r="E36" s="19" t="s">
        <v>299</v>
      </c>
      <c r="F36" s="57"/>
      <c r="G36" s="8">
        <f>SUM(G37)</f>
        <v>0</v>
      </c>
    </row>
    <row r="37" spans="1:7" ht="15.6" x14ac:dyDescent="0.2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41.4" x14ac:dyDescent="0.25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6" x14ac:dyDescent="0.2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27.6" x14ac:dyDescent="0.25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 ht="13.8" x14ac:dyDescent="0.25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 ht="13.8" x14ac:dyDescent="0.25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 ht="13.8" x14ac:dyDescent="0.25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1.4" x14ac:dyDescent="0.2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 ht="13.8" x14ac:dyDescent="0.25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 ht="13.8" x14ac:dyDescent="0.25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 ht="13.8" x14ac:dyDescent="0.25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 ht="13.8" x14ac:dyDescent="0.25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 ht="13.8" x14ac:dyDescent="0.25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 ht="13.8" x14ac:dyDescent="0.25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27.6" x14ac:dyDescent="0.25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 ht="13.8" x14ac:dyDescent="0.25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 ht="13.8" x14ac:dyDescent="0.25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6" x14ac:dyDescent="0.2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 ht="13.8" x14ac:dyDescent="0.25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27.6" x14ac:dyDescent="0.3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 ht="13.8" x14ac:dyDescent="0.25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6" x14ac:dyDescent="0.2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 ht="13.8" x14ac:dyDescent="0.25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2" x14ac:dyDescent="0.3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28.2" x14ac:dyDescent="0.3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 ht="13.8" x14ac:dyDescent="0.25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6" x14ac:dyDescent="0.3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 ht="13.8" x14ac:dyDescent="0.25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x14ac:dyDescent="0.2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x14ac:dyDescent="0.2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x14ac:dyDescent="0.2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x14ac:dyDescent="0.2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x14ac:dyDescent="0.2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27.6" x14ac:dyDescent="0.25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6" x14ac:dyDescent="0.3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x14ac:dyDescent="0.2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x14ac:dyDescent="0.2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 ht="13.8" x14ac:dyDescent="0.25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x14ac:dyDescent="0.2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x14ac:dyDescent="0.2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55.2" x14ac:dyDescent="0.25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x14ac:dyDescent="0.2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1.4" x14ac:dyDescent="0.2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 ht="13.8" x14ac:dyDescent="0.25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6" x14ac:dyDescent="0.2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27.6" x14ac:dyDescent="0.25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 x14ac:dyDescent="0.25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27.6" x14ac:dyDescent="0.25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27.6" x14ac:dyDescent="0.25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27.6" x14ac:dyDescent="0.25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1.4" x14ac:dyDescent="0.2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 x14ac:dyDescent="0.25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 x14ac:dyDescent="0.25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1.4" x14ac:dyDescent="0.2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6.8" x14ac:dyDescent="0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 ht="13.8" x14ac:dyDescent="0.25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x14ac:dyDescent="0.2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27.6" x14ac:dyDescent="0.25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x14ac:dyDescent="0.2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x14ac:dyDescent="0.2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x14ac:dyDescent="0.2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x14ac:dyDescent="0.2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 ht="13.8" x14ac:dyDescent="0.25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27.6" x14ac:dyDescent="0.3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6" x14ac:dyDescent="0.3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6" x14ac:dyDescent="0.3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27.6" x14ac:dyDescent="0.3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6" x14ac:dyDescent="0.3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55.2" x14ac:dyDescent="0.3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27.6" x14ac:dyDescent="0.3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27.6" x14ac:dyDescent="0.3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27.6" x14ac:dyDescent="0.25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2" x14ac:dyDescent="0.2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27.6" x14ac:dyDescent="0.2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 x14ac:dyDescent="0.25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 ht="13.8" x14ac:dyDescent="0.25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x14ac:dyDescent="0.2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1.4" x14ac:dyDescent="0.3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6" x14ac:dyDescent="0.2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1.4" x14ac:dyDescent="0.2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 ht="13.8" x14ac:dyDescent="0.25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27.6" x14ac:dyDescent="0.25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 ht="13.8" x14ac:dyDescent="0.25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 ht="13.8" x14ac:dyDescent="0.25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x14ac:dyDescent="0.2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55.2" x14ac:dyDescent="0.25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27.6" x14ac:dyDescent="0.25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1.4" x14ac:dyDescent="0.2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27.6" x14ac:dyDescent="0.25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27.6" x14ac:dyDescent="0.25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27.6" x14ac:dyDescent="0.25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 x14ac:dyDescent="0.25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 ht="13.8" x14ac:dyDescent="0.25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 x14ac:dyDescent="0.25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 ht="13.8" x14ac:dyDescent="0.25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27.6" x14ac:dyDescent="0.25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27.6" x14ac:dyDescent="0.25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 x14ac:dyDescent="0.25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 x14ac:dyDescent="0.25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 x14ac:dyDescent="0.25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6" x14ac:dyDescent="0.3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 ht="13.8" x14ac:dyDescent="0.25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2" thickBot="1" x14ac:dyDescent="0.35">
      <c r="A139" s="191" t="s">
        <v>175</v>
      </c>
      <c r="B139" s="192"/>
      <c r="C139" s="193"/>
      <c r="D139" s="193"/>
      <c r="E139" s="194"/>
      <c r="F139" s="195" t="s">
        <v>172</v>
      </c>
      <c r="G139" s="189"/>
    </row>
    <row r="140" spans="1:7" s="48" customFormat="1" ht="16.2" thickBot="1" x14ac:dyDescent="0.35">
      <c r="A140" s="290" t="s">
        <v>70</v>
      </c>
      <c r="B140" s="291"/>
      <c r="C140" s="291"/>
      <c r="D140" s="291"/>
      <c r="E140" s="291"/>
      <c r="F140" s="292"/>
      <c r="G140" s="190">
        <f>SUM(G138,G137,G131,G129,G127,G124,G122,G119,G114,G112,G110,G108,G61,G56,G40,G38,G36,G28,G26,G24,G16,G13)</f>
        <v>0</v>
      </c>
    </row>
    <row r="141" spans="1:7" ht="14.25" customHeight="1" x14ac:dyDescent="0.25"/>
    <row r="142" spans="1:7" ht="21" customHeight="1" x14ac:dyDescent="0.25">
      <c r="A142" s="282" t="s">
        <v>178</v>
      </c>
      <c r="B142" s="282"/>
      <c r="C142" s="282"/>
      <c r="D142" s="282"/>
      <c r="E142" s="282"/>
      <c r="F142" s="282"/>
      <c r="G142" s="282"/>
    </row>
    <row r="143" spans="1:7" ht="13.2" x14ac:dyDescent="0.25">
      <c r="A143" s="281" t="s">
        <v>126</v>
      </c>
      <c r="B143" s="281"/>
      <c r="C143" s="281"/>
      <c r="D143" s="281"/>
      <c r="E143" s="281"/>
      <c r="F143" s="281"/>
      <c r="G143" s="281"/>
    </row>
  </sheetData>
  <mergeCells count="12">
    <mergeCell ref="A143:G143"/>
    <mergeCell ref="A142:G142"/>
    <mergeCell ref="B11:F11"/>
    <mergeCell ref="A11:A12"/>
    <mergeCell ref="G11:G12"/>
    <mergeCell ref="A140:F140"/>
    <mergeCell ref="A8:G8"/>
    <mergeCell ref="A7:G7"/>
    <mergeCell ref="E6:G6"/>
    <mergeCell ref="F1:G1"/>
    <mergeCell ref="E3:G3"/>
    <mergeCell ref="E5:G5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5" zoomScaleNormal="130" zoomScaleSheetLayoutView="100" workbookViewId="0">
      <selection activeCell="H107" sqref="H10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5" t="s">
        <v>306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/>
      <c r="H106" s="9"/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2" zoomScaleNormal="130" zoomScaleSheetLayoutView="100" workbookViewId="0">
      <selection activeCell="H76" sqref="H76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6.88671875" style="28" customWidth="1"/>
    <col min="6" max="6" width="9.109375" style="1"/>
    <col min="7" max="7" width="10.6640625" style="32" customWidth="1"/>
    <col min="8" max="8" width="13.88671875" customWidth="1"/>
    <col min="9" max="9" width="7.88671875" customWidth="1"/>
  </cols>
  <sheetData>
    <row r="2" spans="1:9" ht="17.399999999999999" x14ac:dyDescent="0.3">
      <c r="A2" s="265" t="s">
        <v>307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1952000</v>
      </c>
      <c r="H55" s="8">
        <f>SUM(H56,H58,H65,H68,H74,H86,H93)</f>
        <v>1480310.82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60000</v>
      </c>
      <c r="H58" s="65">
        <f>SUM(H59:H64)</f>
        <v>26723.82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>
        <v>60000</v>
      </c>
      <c r="H64" s="199">
        <v>26723.82</v>
      </c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1720000</v>
      </c>
      <c r="H74" s="65">
        <f>SUM(H75:H85)</f>
        <v>1311658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>
        <v>1720000</v>
      </c>
      <c r="H75" s="196">
        <v>1311658</v>
      </c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172000</v>
      </c>
      <c r="H93" s="9">
        <f>SUM(H94:H101)</f>
        <v>141929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49">
        <v>72000</v>
      </c>
      <c r="H99" s="199">
        <v>47120</v>
      </c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49">
        <v>100000</v>
      </c>
      <c r="H101" s="199">
        <v>94809</v>
      </c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/>
      <c r="H102" s="9"/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1952000</v>
      </c>
      <c r="H134" s="9">
        <f>SUM(H132,H131,H125,H123,H121,H118,H116,H113,H108,H106,H104,H102,H55,H50,H34,H32,H30,H22,H20,H18,H10,H7)</f>
        <v>1480310.82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5" fitToHeight="4" orientation="portrait" r:id="rId1"/>
  <headerFooter alignWithMargins="0">
    <oddHeader>&amp;L&amp;F&amp;C&amp;A&amp;R&amp;P из&amp;N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92" zoomScaleNormal="130" zoomScaleSheetLayoutView="100" workbookViewId="0">
      <selection activeCell="H15" sqref="H15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6640625" style="32" customWidth="1"/>
    <col min="8" max="8" width="13.44140625" customWidth="1"/>
    <col min="9" max="9" width="8.44140625" customWidth="1"/>
    <col min="10" max="10" width="9.109375" hidden="1" customWidth="1"/>
  </cols>
  <sheetData>
    <row r="2" spans="1:9" ht="17.399999999999999" x14ac:dyDescent="0.3">
      <c r="A2" s="265" t="s">
        <v>308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417000</v>
      </c>
      <c r="H10" s="30">
        <f>SUM(H11,H14,H16)</f>
        <v>349697.61</v>
      </c>
      <c r="I10" s="30">
        <f>SUM(I11,I14,I16)</f>
        <v>0</v>
      </c>
    </row>
    <row r="11" spans="1:9" s="34" customFormat="1" ht="22.5" customHeight="1" x14ac:dyDescent="0.3">
      <c r="A11" s="107" t="s">
        <v>2</v>
      </c>
      <c r="B11" s="92"/>
      <c r="C11" s="40"/>
      <c r="D11" s="40"/>
      <c r="E11" s="25"/>
      <c r="F11" s="41" t="s">
        <v>318</v>
      </c>
      <c r="G11" s="9">
        <f>SUM(G12:G13)</f>
        <v>417000</v>
      </c>
      <c r="H11" s="9">
        <f>H12</f>
        <v>349697.61</v>
      </c>
      <c r="I11" s="9">
        <f>SUM(I12:I13)</f>
        <v>0</v>
      </c>
    </row>
    <row r="12" spans="1:9" s="34" customFormat="1" ht="22.5" customHeight="1" x14ac:dyDescent="0.25">
      <c r="A12" s="55" t="s">
        <v>23</v>
      </c>
      <c r="B12" s="92"/>
      <c r="C12" s="40"/>
      <c r="D12" s="40"/>
      <c r="E12" s="25"/>
      <c r="F12" s="57" t="s">
        <v>28</v>
      </c>
      <c r="G12" s="5">
        <v>417000</v>
      </c>
      <c r="H12" s="276">
        <v>349697.61</v>
      </c>
      <c r="I12" s="198"/>
    </row>
    <row r="13" spans="1:9" s="6" customFormat="1" x14ac:dyDescent="0.25">
      <c r="A13" s="63" t="s">
        <v>24</v>
      </c>
      <c r="B13" s="93"/>
      <c r="C13" s="11"/>
      <c r="D13" s="11"/>
      <c r="E13" s="26"/>
      <c r="F13" s="57" t="s">
        <v>319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10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10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10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10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10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10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10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10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10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10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10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10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  <c r="J60">
        <f>G60-H60</f>
        <v>0</v>
      </c>
    </row>
    <row r="61" spans="1:10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10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10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10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G10</f>
        <v>417000</v>
      </c>
      <c r="H134" s="9">
        <f>SUM(H132,H131,H125,H123,H121,H118,H116,H113,H108,H106,H104,H102,H55,H50,H34,H32,H30,H22,H20,H18,H10,H7)</f>
        <v>349697.61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B122" zoomScaleNormal="130" zoomScaleSheetLayoutView="100" workbookViewId="0">
      <selection activeCell="G99" sqref="G99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6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H108" sqref="H108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8" zoomScaleNormal="130" zoomScaleSheetLayoutView="100" workbookViewId="0">
      <selection activeCell="H107" sqref="H10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5" t="s">
        <v>309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322</v>
      </c>
      <c r="F104" s="67"/>
      <c r="G104" s="9">
        <f>SUM(G105)</f>
        <v>30000</v>
      </c>
      <c r="H104" s="9">
        <f>SUM(H105)</f>
        <v>15000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171</v>
      </c>
      <c r="G105" s="49">
        <v>30000</v>
      </c>
      <c r="H105" s="264">
        <v>15000</v>
      </c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15000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01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zoomScaleSheetLayoutView="100" workbookViewId="0">
      <selection activeCell="E15" sqref="E15"/>
    </sheetView>
  </sheetViews>
  <sheetFormatPr defaultRowHeight="13.2" x14ac:dyDescent="0.25"/>
  <cols>
    <col min="1" max="1" width="53.88671875" customWidth="1"/>
    <col min="2" max="2" width="7.109375" customWidth="1"/>
    <col min="3" max="3" width="19.88671875" customWidth="1"/>
    <col min="4" max="4" width="16.44140625" customWidth="1"/>
    <col min="5" max="5" width="26.6640625" customWidth="1"/>
    <col min="6" max="6" width="17.33203125" customWidth="1"/>
    <col min="7" max="7" width="15" customWidth="1"/>
  </cols>
  <sheetData>
    <row r="1" spans="1:7" s="126" customFormat="1" ht="10.199999999999999" x14ac:dyDescent="0.2"/>
    <row r="2" spans="1:7" s="126" customFormat="1" x14ac:dyDescent="0.25">
      <c r="A2" s="295" t="s">
        <v>196</v>
      </c>
      <c r="B2" s="295"/>
      <c r="C2" s="295"/>
      <c r="D2" s="295"/>
      <c r="E2" s="295"/>
      <c r="F2" s="295"/>
      <c r="G2" s="295"/>
    </row>
    <row r="3" spans="1:7" s="128" customFormat="1" ht="42" customHeight="1" x14ac:dyDescent="0.25">
      <c r="A3" s="300" t="s">
        <v>197</v>
      </c>
      <c r="B3" s="298" t="s">
        <v>198</v>
      </c>
      <c r="C3" s="296" t="s">
        <v>199</v>
      </c>
      <c r="D3" s="296" t="s">
        <v>200</v>
      </c>
      <c r="E3" s="277"/>
      <c r="F3" s="127"/>
      <c r="G3" s="127"/>
    </row>
    <row r="4" spans="1:7" s="128" customFormat="1" ht="42" customHeight="1" x14ac:dyDescent="0.25">
      <c r="A4" s="301"/>
      <c r="B4" s="299"/>
      <c r="C4" s="297"/>
      <c r="D4" s="297"/>
      <c r="E4" s="129" t="s">
        <v>201</v>
      </c>
      <c r="F4" s="130"/>
      <c r="G4" s="127"/>
    </row>
    <row r="5" spans="1:7" s="126" customFormat="1" ht="10.199999999999999" x14ac:dyDescent="0.2">
      <c r="A5" s="131">
        <v>1</v>
      </c>
      <c r="B5" s="132">
        <v>2</v>
      </c>
      <c r="C5" s="132">
        <v>3</v>
      </c>
      <c r="D5" s="133">
        <v>4</v>
      </c>
      <c r="E5" s="133">
        <v>6</v>
      </c>
      <c r="F5" s="132">
        <v>7</v>
      </c>
      <c r="G5" s="269">
        <v>8</v>
      </c>
    </row>
    <row r="6" spans="1:7" s="126" customFormat="1" ht="26.4" x14ac:dyDescent="0.25">
      <c r="A6" s="134" t="s">
        <v>202</v>
      </c>
      <c r="B6" s="135" t="s">
        <v>203</v>
      </c>
      <c r="C6" s="135"/>
      <c r="D6" s="136">
        <f>D8+D11</f>
        <v>0</v>
      </c>
      <c r="E6" s="136">
        <f>E8+E11</f>
        <v>-117856.0299999998</v>
      </c>
      <c r="F6" s="136">
        <f>F8+F11</f>
        <v>0</v>
      </c>
      <c r="G6" s="270">
        <f>G8+G11</f>
        <v>0</v>
      </c>
    </row>
    <row r="7" spans="1:7" s="126" customFormat="1" ht="10.199999999999999" x14ac:dyDescent="0.2">
      <c r="A7" s="133" t="s">
        <v>204</v>
      </c>
      <c r="B7" s="137" t="s">
        <v>205</v>
      </c>
      <c r="C7" s="138"/>
      <c r="D7" s="139"/>
      <c r="E7" s="139"/>
      <c r="F7" s="140"/>
      <c r="G7" s="140"/>
    </row>
    <row r="8" spans="1:7" s="126" customFormat="1" ht="12" x14ac:dyDescent="0.25">
      <c r="A8" s="141" t="s">
        <v>206</v>
      </c>
      <c r="B8" s="142" t="s">
        <v>207</v>
      </c>
      <c r="C8" s="142"/>
      <c r="D8" s="136">
        <f>D9+D10</f>
        <v>0</v>
      </c>
      <c r="E8" s="136">
        <f>E9+E10</f>
        <v>-117856.0299999998</v>
      </c>
      <c r="F8" s="136">
        <f>F9+F10</f>
        <v>0</v>
      </c>
      <c r="G8" s="270">
        <f>G9+G10</f>
        <v>0</v>
      </c>
    </row>
    <row r="9" spans="1:7" s="126" customFormat="1" ht="10.199999999999999" x14ac:dyDescent="0.2">
      <c r="A9" s="143"/>
      <c r="B9" s="138" t="s">
        <v>208</v>
      </c>
      <c r="C9" s="144" t="s">
        <v>209</v>
      </c>
      <c r="D9" s="139">
        <v>-5727000</v>
      </c>
      <c r="E9" s="139">
        <v>-4027263</v>
      </c>
      <c r="F9" s="140"/>
      <c r="G9" s="140"/>
    </row>
    <row r="10" spans="1:7" s="126" customFormat="1" ht="10.199999999999999" x14ac:dyDescent="0.2">
      <c r="A10" s="143"/>
      <c r="B10" s="138" t="s">
        <v>210</v>
      </c>
      <c r="C10" s="144" t="s">
        <v>211</v>
      </c>
      <c r="D10" s="139">
        <v>5727000</v>
      </c>
      <c r="E10" s="139">
        <v>3909406.97</v>
      </c>
      <c r="F10" s="145"/>
      <c r="G10" s="140"/>
    </row>
    <row r="11" spans="1:7" s="126" customFormat="1" ht="10.199999999999999" x14ac:dyDescent="0.2">
      <c r="A11" s="146" t="s">
        <v>212</v>
      </c>
      <c r="B11" s="147" t="s">
        <v>213</v>
      </c>
      <c r="C11" s="147"/>
      <c r="D11" s="136">
        <f>SUM(D13-D14)</f>
        <v>0</v>
      </c>
      <c r="E11" s="136">
        <f>SUM(E13-E14)</f>
        <v>0</v>
      </c>
      <c r="F11" s="136">
        <f>SUM(F13-F14)</f>
        <v>0</v>
      </c>
      <c r="G11" s="270">
        <f>SUM(G13-G14)</f>
        <v>0</v>
      </c>
    </row>
    <row r="12" spans="1:7" s="126" customFormat="1" ht="20.399999999999999" x14ac:dyDescent="0.2">
      <c r="A12" s="148" t="s">
        <v>214</v>
      </c>
      <c r="B12" s="138" t="s">
        <v>215</v>
      </c>
      <c r="C12" s="138"/>
      <c r="D12" s="139"/>
      <c r="E12" s="139"/>
      <c r="F12" s="140"/>
      <c r="G12" s="140"/>
    </row>
    <row r="13" spans="1:7" s="126" customFormat="1" ht="10.199999999999999" x14ac:dyDescent="0.2">
      <c r="A13" s="148" t="s">
        <v>216</v>
      </c>
      <c r="B13" s="138" t="s">
        <v>217</v>
      </c>
      <c r="C13" s="138"/>
      <c r="D13" s="139"/>
      <c r="E13" s="139"/>
      <c r="F13" s="140"/>
      <c r="G13" s="140"/>
    </row>
    <row r="14" spans="1:7" s="126" customFormat="1" ht="10.199999999999999" x14ac:dyDescent="0.2">
      <c r="A14" s="148" t="s">
        <v>218</v>
      </c>
      <c r="B14" s="138" t="s">
        <v>219</v>
      </c>
      <c r="C14" s="138"/>
      <c r="D14" s="139"/>
      <c r="E14" s="139"/>
      <c r="F14" s="140"/>
      <c r="G14" s="140"/>
    </row>
    <row r="15" spans="1:7" s="126" customFormat="1" ht="10.199999999999999" x14ac:dyDescent="0.2">
      <c r="A15" s="148" t="s">
        <v>220</v>
      </c>
      <c r="B15" s="138" t="s">
        <v>221</v>
      </c>
      <c r="C15" s="138"/>
      <c r="D15" s="139"/>
      <c r="E15" s="139"/>
      <c r="F15" s="140"/>
      <c r="G15" s="140"/>
    </row>
    <row r="16" spans="1:7" s="126" customFormat="1" ht="20.399999999999999" x14ac:dyDescent="0.2">
      <c r="A16" s="148" t="s">
        <v>222</v>
      </c>
      <c r="B16" s="138" t="s">
        <v>223</v>
      </c>
      <c r="C16" s="138"/>
      <c r="D16" s="139"/>
      <c r="E16" s="139" t="s">
        <v>323</v>
      </c>
      <c r="F16" s="140"/>
      <c r="G16" s="140"/>
    </row>
    <row r="17" spans="1:17" s="126" customFormat="1" ht="20.399999999999999" x14ac:dyDescent="0.2">
      <c r="A17" s="148" t="s">
        <v>224</v>
      </c>
      <c r="B17" s="138" t="s">
        <v>225</v>
      </c>
      <c r="C17" s="138"/>
      <c r="D17" s="139"/>
      <c r="E17" s="139"/>
      <c r="F17" s="140"/>
      <c r="G17" s="140"/>
    </row>
    <row r="18" spans="1:17" s="126" customFormat="1" ht="10.199999999999999" x14ac:dyDescent="0.2">
      <c r="A18" s="148" t="s">
        <v>226</v>
      </c>
      <c r="B18" s="138"/>
      <c r="C18" s="138"/>
      <c r="D18" s="139">
        <f>Доходы!C13-D8</f>
        <v>0</v>
      </c>
      <c r="E18" s="278">
        <f>Доходы!D13-E8</f>
        <v>408861.92999999982</v>
      </c>
      <c r="F18" s="139">
        <f>Доходы!E13-F8</f>
        <v>0</v>
      </c>
      <c r="G18" s="140">
        <f>Доходы!F13-G8</f>
        <v>0</v>
      </c>
    </row>
    <row r="21" spans="1:17" s="150" customFormat="1" x14ac:dyDescent="0.25">
      <c r="A21" s="149" t="s">
        <v>227</v>
      </c>
      <c r="B21" s="293"/>
      <c r="C21" s="293"/>
    </row>
    <row r="22" spans="1:17" x14ac:dyDescent="0.25">
      <c r="A22" s="151" t="s">
        <v>228</v>
      </c>
      <c r="B22" s="294" t="s">
        <v>229</v>
      </c>
      <c r="C22" s="29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4" spans="1:17" x14ac:dyDescent="0.25">
      <c r="A24" s="149" t="s">
        <v>230</v>
      </c>
      <c r="B24" s="293"/>
      <c r="C24" s="293"/>
    </row>
    <row r="25" spans="1:17" x14ac:dyDescent="0.25">
      <c r="A25" s="151" t="s">
        <v>231</v>
      </c>
      <c r="B25" s="294" t="s">
        <v>229</v>
      </c>
      <c r="C25" s="294"/>
    </row>
    <row r="42" spans="2:4" x14ac:dyDescent="0.25">
      <c r="B42" s="10"/>
      <c r="C42" s="10"/>
      <c r="D42" s="10"/>
    </row>
    <row r="44" spans="2:4" x14ac:dyDescent="0.25">
      <c r="B44" s="10"/>
      <c r="C44" s="10"/>
      <c r="D44" s="10"/>
    </row>
    <row r="46" spans="2:4" x14ac:dyDescent="0.25">
      <c r="B46" s="10"/>
      <c r="C46" s="10"/>
      <c r="D46" s="10"/>
    </row>
    <row r="48" spans="2:4" x14ac:dyDescent="0.25">
      <c r="B48" s="10"/>
      <c r="C48" s="10"/>
      <c r="D48" s="10"/>
    </row>
    <row r="51" spans="2:4" x14ac:dyDescent="0.25">
      <c r="B51" s="10"/>
      <c r="C51" s="10"/>
      <c r="D51" s="10"/>
    </row>
    <row r="54" spans="2:4" x14ac:dyDescent="0.25">
      <c r="B54" s="10"/>
      <c r="C54" s="10"/>
      <c r="D54" s="10"/>
    </row>
    <row r="59" spans="2:4" x14ac:dyDescent="0.25">
      <c r="B59" s="10"/>
      <c r="C59" s="10"/>
      <c r="D59" s="10"/>
    </row>
    <row r="62" spans="2:4" x14ac:dyDescent="0.25">
      <c r="B62" s="10"/>
      <c r="C62" s="10"/>
      <c r="D62" s="10"/>
    </row>
    <row r="65" spans="2:4" x14ac:dyDescent="0.25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B7" sqref="B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4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98" zoomScaleNormal="130" zoomScaleSheetLayoutView="100" workbookViewId="0">
      <selection activeCell="E110" sqref="E11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x14ac:dyDescent="0.25">
      <c r="A2" s="3" t="s">
        <v>324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5000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5000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>
        <v>5000</v>
      </c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5000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65" zoomScaleNormal="130" zoomScaleSheetLayoutView="100" workbookViewId="0">
      <selection activeCell="G70" sqref="G70:H7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11" style="3" customWidth="1"/>
    <col min="5" max="5" width="9.44140625" style="28" customWidth="1"/>
    <col min="6" max="6" width="9.109375" style="1"/>
    <col min="7" max="7" width="13.88671875" style="32" customWidth="1"/>
    <col min="8" max="8" width="11.109375" customWidth="1"/>
    <col min="9" max="9" width="8.5546875" customWidth="1"/>
  </cols>
  <sheetData>
    <row r="2" spans="1:9" ht="17.399999999999999" x14ac:dyDescent="0.3">
      <c r="B2" s="265" t="s">
        <v>316</v>
      </c>
      <c r="C2" s="265"/>
      <c r="D2" s="265"/>
      <c r="E2" s="274"/>
      <c r="F2" s="275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272" t="s">
        <v>313</v>
      </c>
      <c r="C55" s="273" t="s">
        <v>314</v>
      </c>
      <c r="D55" s="273" t="s">
        <v>315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317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8" fitToHeight="4" orientation="portrait" r:id="rId1"/>
  <headerFooter alignWithMargins="0">
    <oddHeader>&amp;L&amp;F&amp;C&amp;A&amp;R&amp;P из&amp;N</oddHeader>
  </headerFooter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31" zoomScaleSheetLayoutView="100" workbookViewId="0">
      <selection activeCell="D15" sqref="D15"/>
    </sheetView>
  </sheetViews>
  <sheetFormatPr defaultRowHeight="13.2" x14ac:dyDescent="0.25"/>
  <cols>
    <col min="1" max="1" width="76" style="182" customWidth="1"/>
    <col min="2" max="2" width="20.88671875" style="183" customWidth="1"/>
    <col min="3" max="3" width="14.88671875" style="183" customWidth="1"/>
    <col min="4" max="4" width="16.6640625" style="1" customWidth="1"/>
  </cols>
  <sheetData>
    <row r="1" spans="1:5" x14ac:dyDescent="0.25">
      <c r="A1" s="303" t="s">
        <v>235</v>
      </c>
      <c r="B1" s="303"/>
      <c r="C1" s="303"/>
      <c r="D1" s="303"/>
    </row>
    <row r="2" spans="1:5" x14ac:dyDescent="0.25">
      <c r="A2" s="304" t="s">
        <v>236</v>
      </c>
      <c r="B2" s="304"/>
      <c r="C2" s="304"/>
      <c r="D2" s="304"/>
    </row>
    <row r="3" spans="1:5" x14ac:dyDescent="0.25">
      <c r="A3" s="152"/>
      <c r="B3" s="152"/>
      <c r="C3" s="152"/>
      <c r="D3" s="152"/>
    </row>
    <row r="4" spans="1:5" ht="15.6" x14ac:dyDescent="0.3">
      <c r="A4" s="152"/>
      <c r="B4" s="302"/>
      <c r="C4" s="302"/>
      <c r="D4" s="302"/>
    </row>
    <row r="5" spans="1:5" ht="14.25" customHeight="1" x14ac:dyDescent="0.3">
      <c r="A5" s="153" t="s">
        <v>310</v>
      </c>
      <c r="B5" s="306" t="s">
        <v>325</v>
      </c>
      <c r="C5" s="306"/>
      <c r="D5" s="306"/>
    </row>
    <row r="6" spans="1:5" ht="17.399999999999999" x14ac:dyDescent="0.3">
      <c r="A6" s="153" t="s">
        <v>321</v>
      </c>
      <c r="B6" s="304"/>
      <c r="C6" s="304"/>
      <c r="D6" s="304"/>
    </row>
    <row r="7" spans="1:5" x14ac:dyDescent="0.25">
      <c r="A7" s="153" t="s">
        <v>237</v>
      </c>
      <c r="B7" s="153"/>
      <c r="C7" s="153"/>
      <c r="D7" s="153"/>
    </row>
    <row r="8" spans="1:5" x14ac:dyDescent="0.25">
      <c r="A8" s="305" t="s">
        <v>238</v>
      </c>
      <c r="B8" s="305"/>
      <c r="C8" s="305"/>
      <c r="D8" s="305"/>
    </row>
    <row r="9" spans="1:5" x14ac:dyDescent="0.25">
      <c r="A9" s="304"/>
      <c r="B9" s="304"/>
      <c r="C9" s="304"/>
      <c r="D9" s="304"/>
    </row>
    <row r="10" spans="1:5" ht="18" customHeight="1" x14ac:dyDescent="0.3">
      <c r="A10" s="302" t="s">
        <v>239</v>
      </c>
      <c r="B10" s="302"/>
      <c r="C10" s="302"/>
      <c r="D10" s="302"/>
    </row>
    <row r="11" spans="1:5" ht="8.25" customHeight="1" x14ac:dyDescent="0.25">
      <c r="A11" s="154"/>
      <c r="B11" s="155"/>
      <c r="C11" s="155"/>
      <c r="D11" s="124"/>
    </row>
    <row r="12" spans="1:5" ht="49.5" customHeight="1" x14ac:dyDescent="0.25">
      <c r="A12" s="156" t="s">
        <v>197</v>
      </c>
      <c r="B12" s="157" t="s">
        <v>240</v>
      </c>
      <c r="C12" s="157" t="s">
        <v>241</v>
      </c>
      <c r="D12" s="157" t="s">
        <v>242</v>
      </c>
    </row>
    <row r="13" spans="1:5" ht="18" customHeight="1" x14ac:dyDescent="0.3">
      <c r="A13" s="158" t="s">
        <v>243</v>
      </c>
      <c r="B13" s="159"/>
      <c r="C13" s="160"/>
      <c r="D13" s="259">
        <v>291005.90000000002</v>
      </c>
    </row>
    <row r="14" spans="1:5" ht="13.8" x14ac:dyDescent="0.25">
      <c r="A14" s="161" t="s">
        <v>244</v>
      </c>
      <c r="B14" s="162" t="s">
        <v>245</v>
      </c>
      <c r="C14" s="163">
        <f>IF(SUM(C15:C33)=0,"",SUM(C15:C33))</f>
        <v>4355000</v>
      </c>
      <c r="D14" s="163">
        <f>IF(SUM(D15:D33)=0,"",SUM(D15:D33))</f>
        <v>3019803</v>
      </c>
      <c r="E14" s="163" t="str">
        <f>IF(SUM(E15:E33)=0,"",SUM(E15:E33))</f>
        <v/>
      </c>
    </row>
    <row r="15" spans="1:5" ht="59.25" customHeight="1" x14ac:dyDescent="0.25">
      <c r="A15" s="164" t="s">
        <v>246</v>
      </c>
      <c r="B15" s="165" t="s">
        <v>247</v>
      </c>
      <c r="C15" s="166">
        <v>2300000</v>
      </c>
      <c r="D15" s="167">
        <v>830781.75</v>
      </c>
    </row>
    <row r="16" spans="1:5" ht="30.75" customHeight="1" x14ac:dyDescent="0.25">
      <c r="A16" s="164" t="s">
        <v>248</v>
      </c>
      <c r="B16" s="165" t="s">
        <v>249</v>
      </c>
      <c r="C16" s="166">
        <v>410000</v>
      </c>
      <c r="D16" s="268">
        <v>975511.26</v>
      </c>
    </row>
    <row r="17" spans="1:4" ht="27.6" x14ac:dyDescent="0.25">
      <c r="A17" s="164" t="s">
        <v>250</v>
      </c>
      <c r="B17" s="165" t="s">
        <v>251</v>
      </c>
      <c r="C17" s="166">
        <v>90000</v>
      </c>
      <c r="D17" s="167">
        <v>242102.8</v>
      </c>
    </row>
    <row r="18" spans="1:4" ht="27.6" x14ac:dyDescent="0.25">
      <c r="A18" s="164" t="s">
        <v>252</v>
      </c>
      <c r="B18" s="165" t="s">
        <v>253</v>
      </c>
      <c r="C18" s="166">
        <v>170000</v>
      </c>
      <c r="D18" s="167">
        <v>378444.5</v>
      </c>
    </row>
    <row r="19" spans="1:4" ht="27.6" x14ac:dyDescent="0.25">
      <c r="A19" s="164" t="s">
        <v>254</v>
      </c>
      <c r="B19" s="165" t="s">
        <v>255</v>
      </c>
      <c r="C19" s="166">
        <v>460000</v>
      </c>
      <c r="D19" s="167">
        <v>219637.02</v>
      </c>
    </row>
    <row r="20" spans="1:4" ht="45" customHeight="1" x14ac:dyDescent="0.25">
      <c r="A20" s="164" t="s">
        <v>256</v>
      </c>
      <c r="B20" s="165" t="s">
        <v>257</v>
      </c>
      <c r="C20" s="166">
        <v>900000</v>
      </c>
      <c r="D20" s="167">
        <v>373325.67</v>
      </c>
    </row>
    <row r="21" spans="1:4" ht="55.2" x14ac:dyDescent="0.25">
      <c r="A21" s="168" t="s">
        <v>258</v>
      </c>
      <c r="B21" s="165" t="s">
        <v>259</v>
      </c>
      <c r="C21" s="166"/>
      <c r="D21" s="167" t="s">
        <v>126</v>
      </c>
    </row>
    <row r="22" spans="1:4" ht="41.4" x14ac:dyDescent="0.25">
      <c r="A22" s="164" t="s">
        <v>260</v>
      </c>
      <c r="B22" s="165" t="s">
        <v>261</v>
      </c>
      <c r="C22" s="166"/>
      <c r="D22" s="167"/>
    </row>
    <row r="23" spans="1:4" ht="27.6" x14ac:dyDescent="0.25">
      <c r="A23" s="164" t="s">
        <v>262</v>
      </c>
      <c r="B23" s="165" t="s">
        <v>263</v>
      </c>
      <c r="C23" s="166"/>
      <c r="D23" s="167"/>
    </row>
    <row r="24" spans="1:4" ht="55.2" x14ac:dyDescent="0.25">
      <c r="A24" s="168" t="s">
        <v>264</v>
      </c>
      <c r="B24" s="165" t="s">
        <v>265</v>
      </c>
      <c r="C24" s="166"/>
      <c r="D24" s="167"/>
    </row>
    <row r="25" spans="1:4" ht="47.25" customHeight="1" x14ac:dyDescent="0.25">
      <c r="A25" s="164" t="s">
        <v>266</v>
      </c>
      <c r="B25" s="165" t="s">
        <v>267</v>
      </c>
      <c r="C25" s="166"/>
      <c r="D25" s="167"/>
    </row>
    <row r="26" spans="1:4" ht="13.8" x14ac:dyDescent="0.25">
      <c r="A26" s="164" t="s">
        <v>268</v>
      </c>
      <c r="B26" s="165" t="s">
        <v>269</v>
      </c>
      <c r="C26" s="166"/>
      <c r="D26" s="167"/>
    </row>
    <row r="27" spans="1:4" ht="13.8" x14ac:dyDescent="0.25">
      <c r="A27" s="164" t="s">
        <v>270</v>
      </c>
      <c r="B27" s="165" t="s">
        <v>271</v>
      </c>
      <c r="C27" s="166">
        <v>25000</v>
      </c>
      <c r="D27" s="167"/>
    </row>
    <row r="28" spans="1:4" ht="13.8" x14ac:dyDescent="0.25">
      <c r="A28" s="169"/>
      <c r="B28" s="170"/>
      <c r="C28" s="166"/>
      <c r="D28" s="167"/>
    </row>
    <row r="29" spans="1:4" ht="13.8" x14ac:dyDescent="0.25">
      <c r="A29" s="169"/>
      <c r="B29" s="170"/>
      <c r="C29" s="166"/>
      <c r="D29" s="167"/>
    </row>
    <row r="30" spans="1:4" ht="13.8" x14ac:dyDescent="0.25">
      <c r="A30" s="169"/>
      <c r="B30" s="170"/>
      <c r="C30" s="166"/>
      <c r="D30" s="167"/>
    </row>
    <row r="31" spans="1:4" ht="13.8" x14ac:dyDescent="0.25">
      <c r="A31" s="169"/>
      <c r="B31" s="170"/>
      <c r="C31" s="166"/>
      <c r="D31" s="167"/>
    </row>
    <row r="32" spans="1:4" ht="13.8" x14ac:dyDescent="0.25">
      <c r="A32" s="169"/>
      <c r="B32" s="170"/>
      <c r="C32" s="166"/>
      <c r="D32" s="167"/>
    </row>
    <row r="33" spans="1:4" ht="13.8" x14ac:dyDescent="0.25">
      <c r="A33" s="169"/>
      <c r="B33" s="170"/>
      <c r="C33" s="166"/>
      <c r="D33" s="167"/>
    </row>
    <row r="34" spans="1:4" ht="27.6" x14ac:dyDescent="0.25">
      <c r="A34" s="171" t="s">
        <v>272</v>
      </c>
      <c r="B34" s="172" t="s">
        <v>273</v>
      </c>
      <c r="C34" s="163">
        <f>IF(SUM(C35,C38:C44)=0,"",SUM(C35,C38:C44))</f>
        <v>1372000</v>
      </c>
      <c r="D34" s="163">
        <f>IF(SUM(D35,D38:D44)=0,"",SUM(D35,D38:D44))</f>
        <v>1007460</v>
      </c>
    </row>
    <row r="35" spans="1:4" ht="13.8" x14ac:dyDescent="0.25">
      <c r="A35" s="173" t="s">
        <v>274</v>
      </c>
      <c r="B35" s="174" t="s">
        <v>275</v>
      </c>
      <c r="C35" s="175">
        <f>IF(SUM(C36:C37)=0,"",SUM(C36:C37))</f>
        <v>1372000</v>
      </c>
      <c r="D35" s="175">
        <f>D36+D37</f>
        <v>1007460</v>
      </c>
    </row>
    <row r="36" spans="1:4" ht="13.8" x14ac:dyDescent="0.25">
      <c r="A36" s="176" t="s">
        <v>276</v>
      </c>
      <c r="B36" s="170"/>
      <c r="C36" s="166">
        <v>791600</v>
      </c>
      <c r="D36" s="167">
        <v>615460</v>
      </c>
    </row>
    <row r="37" spans="1:4" ht="25.5" customHeight="1" x14ac:dyDescent="0.25">
      <c r="A37" s="176" t="s">
        <v>277</v>
      </c>
      <c r="B37" s="170"/>
      <c r="C37" s="166">
        <v>580400</v>
      </c>
      <c r="D37" s="167">
        <v>392000</v>
      </c>
    </row>
    <row r="38" spans="1:4" ht="27.6" x14ac:dyDescent="0.25">
      <c r="A38" s="164" t="s">
        <v>278</v>
      </c>
      <c r="B38" s="165" t="s">
        <v>279</v>
      </c>
      <c r="C38" s="166"/>
      <c r="D38" s="167"/>
    </row>
    <row r="39" spans="1:4" ht="13.8" x14ac:dyDescent="0.25">
      <c r="A39" s="177" t="s">
        <v>280</v>
      </c>
      <c r="B39" s="178" t="s">
        <v>281</v>
      </c>
      <c r="C39" s="179"/>
      <c r="D39" s="167"/>
    </row>
    <row r="40" spans="1:4" ht="27.6" x14ac:dyDescent="0.25">
      <c r="A40" s="164" t="s">
        <v>282</v>
      </c>
      <c r="B40" s="165" t="s">
        <v>283</v>
      </c>
      <c r="C40" s="166"/>
      <c r="D40" s="167"/>
    </row>
    <row r="41" spans="1:4" ht="13.8" x14ac:dyDescent="0.25">
      <c r="A41" s="180" t="s">
        <v>284</v>
      </c>
      <c r="B41" s="165" t="s">
        <v>285</v>
      </c>
      <c r="C41" s="166"/>
      <c r="D41" s="167"/>
    </row>
    <row r="42" spans="1:4" ht="27.6" x14ac:dyDescent="0.25">
      <c r="A42" s="164" t="s">
        <v>286</v>
      </c>
      <c r="B42" s="165" t="s">
        <v>287</v>
      </c>
      <c r="C42" s="166"/>
      <c r="D42" s="167"/>
    </row>
    <row r="43" spans="1:4" ht="13.8" x14ac:dyDescent="0.25">
      <c r="A43" s="169" t="s">
        <v>311</v>
      </c>
      <c r="B43" s="271" t="s">
        <v>312</v>
      </c>
      <c r="C43" s="166"/>
      <c r="D43" s="167"/>
    </row>
    <row r="44" spans="1:4" ht="13.8" x14ac:dyDescent="0.25">
      <c r="A44" s="169"/>
      <c r="B44" s="170"/>
      <c r="C44" s="166"/>
      <c r="D44" s="167"/>
    </row>
    <row r="45" spans="1:4" ht="13.8" x14ac:dyDescent="0.25">
      <c r="A45" s="171" t="s">
        <v>288</v>
      </c>
      <c r="B45" s="181"/>
      <c r="C45" s="163">
        <f>SUM(C34,C14)</f>
        <v>5727000</v>
      </c>
      <c r="D45" s="163">
        <f>SUM(D34,D14)</f>
        <v>4027263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73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2" zoomScaleNormal="130" zoomScaleSheetLayoutView="100" workbookViewId="0">
      <selection activeCell="H127" sqref="H12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6640625" style="32" customWidth="1"/>
    <col min="8" max="8" width="15.109375" customWidth="1"/>
    <col min="9" max="9" width="16.3320312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204" t="s">
        <v>189</v>
      </c>
      <c r="B7" s="205"/>
      <c r="C7" s="206"/>
      <c r="D7" s="206"/>
      <c r="E7" s="207">
        <v>111</v>
      </c>
      <c r="F7" s="208"/>
      <c r="G7" s="209">
        <f>SUM(G8:G9)</f>
        <v>0</v>
      </c>
      <c r="H7" s="209">
        <f>SUM(H8:H9)</f>
        <v>0</v>
      </c>
      <c r="I7" s="209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>
        <f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>
        <f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 x14ac:dyDescent="0.3">
      <c r="A10" s="210" t="s">
        <v>122</v>
      </c>
      <c r="B10" s="211"/>
      <c r="C10" s="212"/>
      <c r="D10" s="212"/>
      <c r="E10" s="207">
        <v>112</v>
      </c>
      <c r="F10" s="213"/>
      <c r="G10" s="214">
        <f>SUM(G11,G14,G16)</f>
        <v>520000</v>
      </c>
      <c r="H10" s="214">
        <f>SUM(H11,H14,H16)</f>
        <v>389983.18</v>
      </c>
      <c r="I10" s="214">
        <f>SUM(I11,I14,I16)</f>
        <v>0</v>
      </c>
    </row>
    <row r="11" spans="1:9" s="34" customFormat="1" ht="22.5" customHeight="1" x14ac:dyDescent="0.3">
      <c r="A11" s="215" t="s">
        <v>129</v>
      </c>
      <c r="B11" s="216"/>
      <c r="C11" s="217"/>
      <c r="D11" s="217"/>
      <c r="E11" s="218"/>
      <c r="F11" s="219" t="s">
        <v>99</v>
      </c>
      <c r="G11" s="220">
        <f>SUM(G12:G13)</f>
        <v>520000</v>
      </c>
      <c r="H11" s="220">
        <f>SUM(H12:H13)</f>
        <v>389983.18</v>
      </c>
      <c r="I11" s="220">
        <f>SUM(I12:I13)</f>
        <v>0</v>
      </c>
    </row>
    <row r="12" spans="1:9" s="34" customFormat="1" ht="22.5" customHeight="1" x14ac:dyDescent="0.25">
      <c r="A12" s="55" t="s">
        <v>72</v>
      </c>
      <c r="B12" s="92"/>
      <c r="C12" s="40"/>
      <c r="D12" s="40"/>
      <c r="E12" s="25"/>
      <c r="F12" s="57" t="s">
        <v>195</v>
      </c>
      <c r="G12" s="31">
        <f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455000</v>
      </c>
      <c r="H12" s="31">
        <f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349697.61</v>
      </c>
      <c r="I12" s="31">
        <f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31">
        <f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65000</v>
      </c>
      <c r="H13" s="31">
        <f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40285.57</v>
      </c>
      <c r="I13" s="31">
        <f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6" x14ac:dyDescent="0.3">
      <c r="A14" s="221" t="s">
        <v>130</v>
      </c>
      <c r="B14" s="222"/>
      <c r="C14" s="223"/>
      <c r="D14" s="223"/>
      <c r="E14" s="224"/>
      <c r="F14" s="219" t="s">
        <v>105</v>
      </c>
      <c r="G14" s="225">
        <f>SUM(G15)</f>
        <v>0</v>
      </c>
      <c r="H14" s="225">
        <f>SUM(H15)</f>
        <v>0</v>
      </c>
      <c r="I14" s="225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31">
        <f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6" x14ac:dyDescent="0.3">
      <c r="A16" s="221" t="s">
        <v>125</v>
      </c>
      <c r="B16" s="222"/>
      <c r="C16" s="223"/>
      <c r="D16" s="223"/>
      <c r="E16" s="224"/>
      <c r="F16" s="219" t="s">
        <v>107</v>
      </c>
      <c r="G16" s="225">
        <f>SUM(G17)</f>
        <v>0</v>
      </c>
      <c r="H16" s="225">
        <f>SUM(H17)</f>
        <v>0</v>
      </c>
      <c r="I16" s="225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31">
        <f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 x14ac:dyDescent="0.3">
      <c r="A18" s="226" t="s">
        <v>194</v>
      </c>
      <c r="B18" s="211"/>
      <c r="C18" s="212"/>
      <c r="D18" s="212"/>
      <c r="E18" s="227">
        <v>119</v>
      </c>
      <c r="F18" s="228"/>
      <c r="G18" s="225">
        <f>SUM(G19)</f>
        <v>0</v>
      </c>
      <c r="H18" s="225">
        <f>SUM(H19)</f>
        <v>0</v>
      </c>
      <c r="I18" s="225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>
        <f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28.2" x14ac:dyDescent="0.3">
      <c r="A20" s="226" t="s">
        <v>96</v>
      </c>
      <c r="B20" s="229"/>
      <c r="C20" s="230"/>
      <c r="D20" s="230"/>
      <c r="E20" s="218">
        <v>121</v>
      </c>
      <c r="F20" s="231"/>
      <c r="G20" s="225">
        <f>SUM(G21)</f>
        <v>2089000</v>
      </c>
      <c r="H20" s="225">
        <f>SUM(H21)</f>
        <v>1397468</v>
      </c>
      <c r="I20" s="225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31">
        <f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2089000</v>
      </c>
      <c r="H21" s="31">
        <f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1397468</v>
      </c>
      <c r="I21" s="31">
        <f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 x14ac:dyDescent="0.3">
      <c r="A22" s="210" t="s">
        <v>97</v>
      </c>
      <c r="B22" s="216"/>
      <c r="C22" s="217"/>
      <c r="D22" s="217"/>
      <c r="E22" s="218" t="s">
        <v>98</v>
      </c>
      <c r="F22" s="219"/>
      <c r="G22" s="232">
        <f>SUM(G23,G26,G28)</f>
        <v>0</v>
      </c>
      <c r="H22" s="232">
        <f>SUM(H23,H26,H28)</f>
        <v>0</v>
      </c>
      <c r="I22" s="232">
        <f>SUM(I23,I26,I28)</f>
        <v>0</v>
      </c>
    </row>
    <row r="23" spans="1:9" s="42" customFormat="1" ht="15.6" x14ac:dyDescent="0.3">
      <c r="A23" s="233" t="s">
        <v>3</v>
      </c>
      <c r="B23" s="216"/>
      <c r="C23" s="217"/>
      <c r="D23" s="217"/>
      <c r="E23" s="218"/>
      <c r="F23" s="219" t="s">
        <v>99</v>
      </c>
      <c r="G23" s="225">
        <f>SUM(G24)</f>
        <v>0</v>
      </c>
      <c r="H23" s="225">
        <f>SUM(H24)</f>
        <v>0</v>
      </c>
      <c r="I23" s="225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31">
        <f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31">
        <f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6" x14ac:dyDescent="0.3">
      <c r="A26" s="221" t="s">
        <v>130</v>
      </c>
      <c r="B26" s="222"/>
      <c r="C26" s="223"/>
      <c r="D26" s="223"/>
      <c r="E26" s="224"/>
      <c r="F26" s="219" t="s">
        <v>105</v>
      </c>
      <c r="G26" s="225">
        <f>SUM(G27)</f>
        <v>0</v>
      </c>
      <c r="H26" s="225">
        <f>SUM(H27)</f>
        <v>0</v>
      </c>
      <c r="I26" s="225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31">
        <f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6" x14ac:dyDescent="0.3">
      <c r="A28" s="221" t="s">
        <v>125</v>
      </c>
      <c r="B28" s="222"/>
      <c r="C28" s="223"/>
      <c r="D28" s="223"/>
      <c r="E28" s="224"/>
      <c r="F28" s="219" t="s">
        <v>107</v>
      </c>
      <c r="G28" s="225">
        <f>SUM(G29)</f>
        <v>0</v>
      </c>
      <c r="H28" s="225">
        <f>SUM(H29)</f>
        <v>0</v>
      </c>
      <c r="I28" s="225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31">
        <f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2.4" x14ac:dyDescent="0.3">
      <c r="A30" s="234" t="s">
        <v>298</v>
      </c>
      <c r="B30" s="222"/>
      <c r="C30" s="223"/>
      <c r="D30" s="223"/>
      <c r="E30" s="235" t="s">
        <v>299</v>
      </c>
      <c r="F30" s="236"/>
      <c r="G30" s="225">
        <f>SUM(G31)</f>
        <v>0</v>
      </c>
      <c r="H30" s="225">
        <f>SUM(H31)</f>
        <v>0</v>
      </c>
      <c r="I30" s="225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31">
        <f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 x14ac:dyDescent="0.3">
      <c r="A32" s="210" t="s">
        <v>100</v>
      </c>
      <c r="B32" s="229"/>
      <c r="C32" s="230"/>
      <c r="D32" s="230"/>
      <c r="E32" s="235" t="s">
        <v>101</v>
      </c>
      <c r="F32" s="236"/>
      <c r="G32" s="225">
        <f>SUM(G33)</f>
        <v>632000</v>
      </c>
      <c r="H32" s="225">
        <f>SUM(H33)</f>
        <v>442247</v>
      </c>
      <c r="I32" s="225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31">
        <f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632000</v>
      </c>
      <c r="H33" s="31">
        <f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442247</v>
      </c>
      <c r="I33" s="31">
        <f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 x14ac:dyDescent="0.3">
      <c r="A34" s="226" t="s">
        <v>131</v>
      </c>
      <c r="B34" s="211"/>
      <c r="C34" s="212"/>
      <c r="D34" s="212"/>
      <c r="E34" s="227">
        <v>242</v>
      </c>
      <c r="F34" s="228"/>
      <c r="G34" s="237">
        <f>SUM(G35,G38,G40,G43,G46,G48)</f>
        <v>55000</v>
      </c>
      <c r="H34" s="237">
        <f>SUM(H35,H38,H40,H43,H46,H48)</f>
        <v>36761.97</v>
      </c>
      <c r="I34" s="237">
        <f>SUM(I35,I38,I40,I43,I46,I48)</f>
        <v>0</v>
      </c>
    </row>
    <row r="35" spans="1:9" s="48" customFormat="1" ht="23.25" customHeight="1" x14ac:dyDescent="0.25">
      <c r="A35" s="238" t="s">
        <v>1</v>
      </c>
      <c r="B35" s="205"/>
      <c r="C35" s="206"/>
      <c r="D35" s="206"/>
      <c r="E35" s="239"/>
      <c r="F35" s="228" t="s">
        <v>106</v>
      </c>
      <c r="G35" s="240">
        <f>SUM(G36:G37)</f>
        <v>55000</v>
      </c>
      <c r="H35" s="240">
        <f>SUM(H36:H37)</f>
        <v>36761.97</v>
      </c>
      <c r="I35" s="240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31">
        <f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15000</v>
      </c>
      <c r="H36" s="31">
        <f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10351.25</v>
      </c>
      <c r="I36" s="31">
        <f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31">
        <f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40000</v>
      </c>
      <c r="H37" s="31">
        <f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26410.720000000001</v>
      </c>
      <c r="I37" s="31">
        <f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 x14ac:dyDescent="0.3">
      <c r="A38" s="238" t="s">
        <v>135</v>
      </c>
      <c r="B38" s="205"/>
      <c r="C38" s="206"/>
      <c r="D38" s="206"/>
      <c r="E38" s="239"/>
      <c r="F38" s="228" t="s">
        <v>134</v>
      </c>
      <c r="G38" s="225">
        <f>SUM(G39)</f>
        <v>0</v>
      </c>
      <c r="H38" s="225">
        <f>SUM(H39)</f>
        <v>0</v>
      </c>
      <c r="I38" s="225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31">
        <f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 x14ac:dyDescent="0.25">
      <c r="A40" s="238" t="s">
        <v>124</v>
      </c>
      <c r="B40" s="205"/>
      <c r="C40" s="206"/>
      <c r="D40" s="206"/>
      <c r="E40" s="239"/>
      <c r="F40" s="228" t="s">
        <v>136</v>
      </c>
      <c r="G40" s="240">
        <f>SUM(G41:G42)</f>
        <v>0</v>
      </c>
      <c r="H40" s="240">
        <f>SUM(H41:H42)</f>
        <v>0</v>
      </c>
      <c r="I40" s="240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31">
        <f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31">
        <f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 x14ac:dyDescent="0.25">
      <c r="A43" s="238" t="s">
        <v>125</v>
      </c>
      <c r="B43" s="205"/>
      <c r="C43" s="206"/>
      <c r="D43" s="206"/>
      <c r="E43" s="239"/>
      <c r="F43" s="228" t="s">
        <v>107</v>
      </c>
      <c r="G43" s="240">
        <f>SUM(G44:G45)</f>
        <v>0</v>
      </c>
      <c r="H43" s="240">
        <f>SUM(H44:H45)</f>
        <v>0</v>
      </c>
      <c r="I43" s="240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31">
        <f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31">
        <f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 x14ac:dyDescent="0.3">
      <c r="A46" s="238" t="s">
        <v>5</v>
      </c>
      <c r="B46" s="205"/>
      <c r="C46" s="206"/>
      <c r="D46" s="206"/>
      <c r="E46" s="239"/>
      <c r="F46" s="228" t="s">
        <v>109</v>
      </c>
      <c r="G46" s="225">
        <f>SUM(G47)</f>
        <v>0</v>
      </c>
      <c r="H46" s="225">
        <f>SUM(H47)</f>
        <v>0</v>
      </c>
      <c r="I46" s="225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31">
        <f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 x14ac:dyDescent="0.3">
      <c r="A48" s="234" t="s">
        <v>4</v>
      </c>
      <c r="B48" s="205"/>
      <c r="C48" s="206"/>
      <c r="D48" s="206"/>
      <c r="E48" s="241"/>
      <c r="F48" s="213" t="s">
        <v>110</v>
      </c>
      <c r="G48" s="225">
        <f>SUM(G49)</f>
        <v>0</v>
      </c>
      <c r="H48" s="225">
        <f>SUM(H49)</f>
        <v>0</v>
      </c>
      <c r="I48" s="225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31">
        <f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9" s="38" customFormat="1" ht="27.6" x14ac:dyDescent="0.3">
      <c r="A50" s="242" t="s">
        <v>15</v>
      </c>
      <c r="B50" s="229"/>
      <c r="C50" s="230"/>
      <c r="D50" s="230"/>
      <c r="E50" s="235" t="s">
        <v>79</v>
      </c>
      <c r="F50" s="243"/>
      <c r="G50" s="225">
        <f>SUM(G51,G53)</f>
        <v>0</v>
      </c>
      <c r="H50" s="225">
        <f>SUM(H51,H53)</f>
        <v>0</v>
      </c>
      <c r="I50" s="225">
        <f>SUM(I51,I53)</f>
        <v>0</v>
      </c>
    </row>
    <row r="51" spans="1:9" s="48" customFormat="1" ht="15.6" x14ac:dyDescent="0.3">
      <c r="A51" s="238" t="s">
        <v>124</v>
      </c>
      <c r="B51" s="244"/>
      <c r="C51" s="245"/>
      <c r="D51" s="245"/>
      <c r="E51" s="246"/>
      <c r="F51" s="219" t="s">
        <v>102</v>
      </c>
      <c r="G51" s="225">
        <f>SUM(G52)</f>
        <v>0</v>
      </c>
      <c r="H51" s="225">
        <f>SUM(H52)</f>
        <v>0</v>
      </c>
      <c r="I51" s="225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31">
        <f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9" s="42" customFormat="1" ht="18.75" customHeight="1" x14ac:dyDescent="0.3">
      <c r="A53" s="247" t="s">
        <v>125</v>
      </c>
      <c r="B53" s="216"/>
      <c r="C53" s="217"/>
      <c r="D53" s="217"/>
      <c r="E53" s="218"/>
      <c r="F53" s="219" t="s">
        <v>107</v>
      </c>
      <c r="G53" s="225">
        <f>SUM(G54)</f>
        <v>0</v>
      </c>
      <c r="H53" s="225">
        <f>SUM(H54)</f>
        <v>0</v>
      </c>
      <c r="I53" s="225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31">
        <f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9" s="48" customFormat="1" ht="36" customHeight="1" x14ac:dyDescent="0.3">
      <c r="A55" s="226" t="s">
        <v>140</v>
      </c>
      <c r="B55" s="229"/>
      <c r="C55" s="230"/>
      <c r="D55" s="230"/>
      <c r="E55" s="235" t="s">
        <v>80</v>
      </c>
      <c r="F55" s="243"/>
      <c r="G55" s="225">
        <f>SUM(G56,G58,G65,G68,G74,G86,G93)</f>
        <v>2329000</v>
      </c>
      <c r="H55" s="225">
        <f>SUM(H56,H58,H65,H68,H74,H86,H93)</f>
        <v>1627337.82</v>
      </c>
      <c r="I55" s="225">
        <f>SUM(I56,I58,I65,I68,I74,I86,I93)</f>
        <v>0</v>
      </c>
    </row>
    <row r="56" spans="1:9" s="48" customFormat="1" ht="19.5" customHeight="1" x14ac:dyDescent="0.3">
      <c r="A56" s="226" t="s">
        <v>130</v>
      </c>
      <c r="B56" s="229"/>
      <c r="C56" s="230"/>
      <c r="D56" s="230"/>
      <c r="E56" s="235"/>
      <c r="F56" s="231" t="s">
        <v>105</v>
      </c>
      <c r="G56" s="225">
        <f>SUM(G57)</f>
        <v>0</v>
      </c>
      <c r="H56" s="225">
        <f>SUM(H57)</f>
        <v>0</v>
      </c>
      <c r="I56" s="225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31">
        <f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9" s="38" customFormat="1" ht="13.8" x14ac:dyDescent="0.25">
      <c r="A58" s="248" t="s">
        <v>2</v>
      </c>
      <c r="B58" s="244"/>
      <c r="C58" s="245"/>
      <c r="D58" s="245"/>
      <c r="E58" s="245"/>
      <c r="F58" s="219" t="s">
        <v>104</v>
      </c>
      <c r="G58" s="248">
        <f>SUM(G59:G64)</f>
        <v>85000</v>
      </c>
      <c r="H58" s="248">
        <f>SUM(H59:H64)</f>
        <v>26723.82</v>
      </c>
      <c r="I58" s="248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31">
        <f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31">
        <f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0</v>
      </c>
      <c r="H60" s="31">
        <f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0</v>
      </c>
      <c r="I60" s="31">
        <f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31">
        <f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31">
        <f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18000</v>
      </c>
      <c r="H62" s="31">
        <f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0</v>
      </c>
      <c r="I62" s="31">
        <f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31">
        <f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7000</v>
      </c>
      <c r="H63" s="31">
        <f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0</v>
      </c>
      <c r="I63" s="31">
        <f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31">
        <f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60000</v>
      </c>
      <c r="H64" s="31">
        <f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26723.82</v>
      </c>
      <c r="I64" s="31">
        <f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6" x14ac:dyDescent="0.3">
      <c r="A65" s="248" t="s">
        <v>123</v>
      </c>
      <c r="B65" s="216"/>
      <c r="C65" s="217"/>
      <c r="D65" s="217"/>
      <c r="E65" s="218"/>
      <c r="F65" s="219" t="s">
        <v>103</v>
      </c>
      <c r="G65" s="220">
        <f>SUM(G66:G67)</f>
        <v>0</v>
      </c>
      <c r="H65" s="220">
        <f>SUM(H66:H67)</f>
        <v>0</v>
      </c>
      <c r="I65" s="220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31">
        <f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31">
        <f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 ht="13.8" x14ac:dyDescent="0.25">
      <c r="A68" s="249" t="s">
        <v>124</v>
      </c>
      <c r="B68" s="244"/>
      <c r="C68" s="245"/>
      <c r="D68" s="245"/>
      <c r="E68" s="245"/>
      <c r="F68" s="219" t="s">
        <v>102</v>
      </c>
      <c r="G68" s="248">
        <f>SUM(G69:G73)</f>
        <v>42000</v>
      </c>
      <c r="H68" s="248">
        <f>SUM(H69:H73)</f>
        <v>17020</v>
      </c>
      <c r="I68" s="248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31">
        <f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31">
        <f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31">
        <f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31">
        <f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17020</v>
      </c>
      <c r="I72" s="31">
        <f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31">
        <f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 ht="13.8" x14ac:dyDescent="0.25">
      <c r="A74" s="247" t="s">
        <v>125</v>
      </c>
      <c r="B74" s="244"/>
      <c r="C74" s="245"/>
      <c r="D74" s="245"/>
      <c r="E74" s="245"/>
      <c r="F74" s="219" t="s">
        <v>107</v>
      </c>
      <c r="G74" s="248">
        <f>SUM(G75:G85)</f>
        <v>1756000</v>
      </c>
      <c r="H74" s="248">
        <f>SUM(H75:H85)</f>
        <v>1319125</v>
      </c>
      <c r="I74" s="248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31">
        <f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1720000</v>
      </c>
      <c r="H75" s="31">
        <f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1311658</v>
      </c>
      <c r="I75" s="31">
        <f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31">
        <f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31">
        <f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31">
        <f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31">
        <f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1967</v>
      </c>
      <c r="I79" s="31">
        <f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31">
        <f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25000</v>
      </c>
      <c r="H80" s="31">
        <f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5500</v>
      </c>
      <c r="I80" s="31">
        <f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31">
        <f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31">
        <f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31">
        <f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31">
        <f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31">
        <f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 ht="13.8" x14ac:dyDescent="0.25">
      <c r="A86" s="248" t="s">
        <v>5</v>
      </c>
      <c r="B86" s="244"/>
      <c r="C86" s="245"/>
      <c r="D86" s="245"/>
      <c r="E86" s="245"/>
      <c r="F86" s="219" t="s">
        <v>109</v>
      </c>
      <c r="G86" s="248">
        <f>SUM(G87:G92)</f>
        <v>90000</v>
      </c>
      <c r="H86" s="248">
        <f>SUM(H87:H92)</f>
        <v>3650</v>
      </c>
      <c r="I86" s="248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31">
        <f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31">
        <f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31">
        <f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31">
        <f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31">
        <f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31">
        <f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90000</v>
      </c>
      <c r="H92" s="31">
        <f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3650</v>
      </c>
      <c r="I92" s="31">
        <f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6" x14ac:dyDescent="0.3">
      <c r="A93" s="248" t="s">
        <v>4</v>
      </c>
      <c r="B93" s="216"/>
      <c r="C93" s="217"/>
      <c r="D93" s="217"/>
      <c r="E93" s="218"/>
      <c r="F93" s="219" t="s">
        <v>110</v>
      </c>
      <c r="G93" s="220">
        <f>SUM(G94:G101)</f>
        <v>356000</v>
      </c>
      <c r="H93" s="220">
        <f>SUM(H94:H101)</f>
        <v>260819</v>
      </c>
      <c r="I93" s="220">
        <f>SUM(I94:I101)</f>
        <v>0</v>
      </c>
    </row>
    <row r="94" spans="1:9" ht="27.6" x14ac:dyDescent="0.25">
      <c r="A94" s="80" t="s">
        <v>155</v>
      </c>
      <c r="B94" s="96"/>
      <c r="C94" s="16"/>
      <c r="D94" s="16"/>
      <c r="E94" s="25"/>
      <c r="F94" s="57" t="s">
        <v>148</v>
      </c>
      <c r="G94" s="31">
        <f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 x14ac:dyDescent="0.25">
      <c r="A95" s="80" t="s">
        <v>156</v>
      </c>
      <c r="B95" s="96"/>
      <c r="C95" s="16"/>
      <c r="D95" s="16"/>
      <c r="E95" s="25"/>
      <c r="F95" s="57" t="s">
        <v>149</v>
      </c>
      <c r="G95" s="31">
        <f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 x14ac:dyDescent="0.25">
      <c r="A96" s="80" t="s">
        <v>157</v>
      </c>
      <c r="B96" s="96"/>
      <c r="C96" s="16"/>
      <c r="D96" s="16"/>
      <c r="E96" s="25"/>
      <c r="F96" s="57" t="s">
        <v>150</v>
      </c>
      <c r="G96" s="31">
        <f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99000</v>
      </c>
      <c r="H96" s="31">
        <f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56000</v>
      </c>
      <c r="I96" s="31">
        <f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 x14ac:dyDescent="0.25">
      <c r="A97" s="80" t="s">
        <v>188</v>
      </c>
      <c r="B97" s="96"/>
      <c r="C97" s="16"/>
      <c r="D97" s="16"/>
      <c r="E97" s="25"/>
      <c r="F97" s="57" t="s">
        <v>151</v>
      </c>
      <c r="G97" s="31">
        <f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 x14ac:dyDescent="0.25">
      <c r="A98" s="80" t="s">
        <v>158</v>
      </c>
      <c r="B98" s="96"/>
      <c r="C98" s="16"/>
      <c r="D98" s="16"/>
      <c r="E98" s="25"/>
      <c r="F98" s="57" t="s">
        <v>152</v>
      </c>
      <c r="G98" s="31">
        <f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31">
        <f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102000</v>
      </c>
      <c r="H99" s="31">
        <f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77120</v>
      </c>
      <c r="I99" s="31">
        <f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27.6" x14ac:dyDescent="0.25">
      <c r="A100" s="80" t="s">
        <v>159</v>
      </c>
      <c r="B100" s="96"/>
      <c r="C100" s="16"/>
      <c r="D100" s="16"/>
      <c r="E100" s="25"/>
      <c r="F100" s="57" t="s">
        <v>153</v>
      </c>
      <c r="G100" s="31">
        <f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31">
        <f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155000</v>
      </c>
      <c r="H101" s="31">
        <f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127699</v>
      </c>
      <c r="I101" s="31">
        <f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27.6" x14ac:dyDescent="0.3">
      <c r="A102" s="250" t="s">
        <v>112</v>
      </c>
      <c r="B102" s="222"/>
      <c r="C102" s="223"/>
      <c r="D102" s="223"/>
      <c r="E102" s="218" t="s">
        <v>86</v>
      </c>
      <c r="F102" s="243"/>
      <c r="G102" s="220">
        <f>SUM(G103)</f>
        <v>0</v>
      </c>
      <c r="H102" s="220">
        <f>SUM(H103)</f>
        <v>0</v>
      </c>
      <c r="I102" s="220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31">
        <f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27.6" x14ac:dyDescent="0.3">
      <c r="A104" s="250" t="s">
        <v>111</v>
      </c>
      <c r="B104" s="222"/>
      <c r="C104" s="223"/>
      <c r="D104" s="223"/>
      <c r="E104" s="218" t="s">
        <v>322</v>
      </c>
      <c r="F104" s="243"/>
      <c r="G104" s="220">
        <f>SUM(G105)</f>
        <v>30000</v>
      </c>
      <c r="H104" s="220">
        <f>SUM(H105)</f>
        <v>15000</v>
      </c>
      <c r="I104" s="220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31">
        <f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30000</v>
      </c>
      <c r="H105" s="31">
        <f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15000</v>
      </c>
      <c r="I105" s="31">
        <f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 x14ac:dyDescent="0.3">
      <c r="A106" s="250" t="s">
        <v>84</v>
      </c>
      <c r="B106" s="251"/>
      <c r="C106" s="252"/>
      <c r="D106" s="252"/>
      <c r="E106" s="235" t="s">
        <v>85</v>
      </c>
      <c r="F106" s="243"/>
      <c r="G106" s="220">
        <f>SUM(G107)</f>
        <v>0</v>
      </c>
      <c r="H106" s="220">
        <f>SUM(H107)</f>
        <v>0</v>
      </c>
      <c r="I106" s="220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31">
        <f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1.4" x14ac:dyDescent="0.3">
      <c r="A108" s="250" t="s">
        <v>115</v>
      </c>
      <c r="B108" s="251"/>
      <c r="C108" s="252"/>
      <c r="D108" s="252"/>
      <c r="E108" s="235" t="s">
        <v>116</v>
      </c>
      <c r="F108" s="243"/>
      <c r="G108" s="220">
        <f>SUM(G109,G111)</f>
        <v>0</v>
      </c>
      <c r="H108" s="220">
        <f>SUM(H109,H111)</f>
        <v>0</v>
      </c>
      <c r="I108" s="220">
        <f>SUM(I109,I111)</f>
        <v>0</v>
      </c>
    </row>
    <row r="109" spans="1:11" ht="15.6" x14ac:dyDescent="0.3">
      <c r="A109" s="234" t="s">
        <v>125</v>
      </c>
      <c r="B109" s="216"/>
      <c r="C109" s="217"/>
      <c r="D109" s="217"/>
      <c r="E109" s="218"/>
      <c r="F109" s="219" t="s">
        <v>107</v>
      </c>
      <c r="G109" s="220">
        <f>SUM(G110)</f>
        <v>0</v>
      </c>
      <c r="H109" s="220">
        <f>SUM(H110)</f>
        <v>0</v>
      </c>
      <c r="I109" s="220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31">
        <f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6" x14ac:dyDescent="0.3">
      <c r="A111" s="253" t="s">
        <v>5</v>
      </c>
      <c r="B111" s="216"/>
      <c r="C111" s="217"/>
      <c r="D111" s="217"/>
      <c r="E111" s="218"/>
      <c r="F111" s="219" t="s">
        <v>109</v>
      </c>
      <c r="G111" s="220">
        <f>SUM(G112)</f>
        <v>0</v>
      </c>
      <c r="H111" s="220">
        <f>SUM(H112)</f>
        <v>0</v>
      </c>
      <c r="I111" s="220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31">
        <f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6" x14ac:dyDescent="0.3">
      <c r="A113" s="250" t="s">
        <v>117</v>
      </c>
      <c r="B113" s="251"/>
      <c r="C113" s="252"/>
      <c r="D113" s="252"/>
      <c r="E113" s="235" t="s">
        <v>87</v>
      </c>
      <c r="F113" s="243"/>
      <c r="G113" s="220">
        <f t="shared" ref="G113:I114" si="0">SUM(G114)</f>
        <v>0</v>
      </c>
      <c r="H113" s="220">
        <f t="shared" si="0"/>
        <v>0</v>
      </c>
      <c r="I113" s="220">
        <f t="shared" si="0"/>
        <v>0</v>
      </c>
    </row>
    <row r="114" spans="1:9" ht="15.6" x14ac:dyDescent="0.3">
      <c r="A114" s="254" t="s">
        <v>55</v>
      </c>
      <c r="B114" s="255"/>
      <c r="C114" s="256"/>
      <c r="D114" s="256"/>
      <c r="E114" s="224"/>
      <c r="F114" s="219" t="s">
        <v>118</v>
      </c>
      <c r="G114" s="220">
        <f t="shared" si="0"/>
        <v>0</v>
      </c>
      <c r="H114" s="220">
        <f t="shared" si="0"/>
        <v>0</v>
      </c>
      <c r="I114" s="220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31">
        <f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 x14ac:dyDescent="0.3">
      <c r="A116" s="221" t="s">
        <v>120</v>
      </c>
      <c r="B116" s="257"/>
      <c r="C116" s="223"/>
      <c r="D116" s="223"/>
      <c r="E116" s="235" t="s">
        <v>193</v>
      </c>
      <c r="F116" s="236"/>
      <c r="G116" s="220">
        <f>SUM(G117)</f>
        <v>0</v>
      </c>
      <c r="H116" s="220">
        <f>SUM(H117)</f>
        <v>0</v>
      </c>
      <c r="I116" s="220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31">
        <f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 x14ac:dyDescent="0.3">
      <c r="A118" s="221" t="s">
        <v>161</v>
      </c>
      <c r="B118" s="255"/>
      <c r="C118" s="256"/>
      <c r="D118" s="256"/>
      <c r="E118" s="235" t="s">
        <v>160</v>
      </c>
      <c r="F118" s="219"/>
      <c r="G118" s="232">
        <f>SUM(G119:G120)</f>
        <v>0</v>
      </c>
      <c r="H118" s="232">
        <f>SUM(H119:H120)</f>
        <v>0</v>
      </c>
      <c r="I118" s="232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31">
        <f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31">
        <f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27.6" x14ac:dyDescent="0.3">
      <c r="A121" s="242" t="s">
        <v>69</v>
      </c>
      <c r="B121" s="229"/>
      <c r="C121" s="230"/>
      <c r="D121" s="230"/>
      <c r="E121" s="218" t="s">
        <v>81</v>
      </c>
      <c r="F121" s="243"/>
      <c r="G121" s="220">
        <f>SUM(G122)</f>
        <v>22000</v>
      </c>
      <c r="H121" s="220">
        <f>SUM(H122)</f>
        <v>0</v>
      </c>
      <c r="I121" s="220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31">
        <f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22000</v>
      </c>
      <c r="H122" s="31">
        <f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6" x14ac:dyDescent="0.3">
      <c r="A123" s="242" t="s">
        <v>119</v>
      </c>
      <c r="B123" s="229"/>
      <c r="C123" s="230"/>
      <c r="D123" s="230"/>
      <c r="E123" s="218" t="s">
        <v>91</v>
      </c>
      <c r="F123" s="236"/>
      <c r="G123" s="232">
        <f>SUM(G124)</f>
        <v>20000</v>
      </c>
      <c r="H123" s="232">
        <f>SUM(H124)</f>
        <v>609</v>
      </c>
      <c r="I123" s="232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31">
        <f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20000</v>
      </c>
      <c r="H124" s="31">
        <f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609</v>
      </c>
      <c r="I124" s="31">
        <f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6" x14ac:dyDescent="0.3">
      <c r="A125" s="226" t="s">
        <v>169</v>
      </c>
      <c r="B125" s="222"/>
      <c r="C125" s="223"/>
      <c r="D125" s="223"/>
      <c r="E125" s="218" t="s">
        <v>168</v>
      </c>
      <c r="F125" s="236"/>
      <c r="G125" s="232">
        <f>SUM(G126:G130)</f>
        <v>0</v>
      </c>
      <c r="H125" s="232">
        <f>SUM(H126:H130)</f>
        <v>0</v>
      </c>
      <c r="I125" s="232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31">
        <f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0</v>
      </c>
      <c r="H126" s="31">
        <f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0</v>
      </c>
      <c r="I126" s="31">
        <f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31">
        <f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31">
        <f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31">
        <f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31">
        <f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 x14ac:dyDescent="0.25">
      <c r="A131" s="250" t="s">
        <v>88</v>
      </c>
      <c r="B131" s="222"/>
      <c r="C131" s="223"/>
      <c r="D131" s="223"/>
      <c r="E131" s="235" t="s">
        <v>89</v>
      </c>
      <c r="F131" s="243"/>
      <c r="G131" s="258">
        <f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30000</v>
      </c>
      <c r="H131" s="258">
        <f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58">
        <f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6" x14ac:dyDescent="0.3">
      <c r="A132" s="226" t="s">
        <v>177</v>
      </c>
      <c r="B132" s="222"/>
      <c r="C132" s="223"/>
      <c r="D132" s="223"/>
      <c r="E132" s="235" t="s">
        <v>176</v>
      </c>
      <c r="F132" s="243"/>
      <c r="G132" s="220">
        <f>SUM(G133)</f>
        <v>0</v>
      </c>
      <c r="H132" s="220">
        <f>SUM(H133)</f>
        <v>0</v>
      </c>
      <c r="I132" s="220">
        <f>SUM(I133)</f>
        <v>0</v>
      </c>
    </row>
    <row r="133" spans="1:9" s="42" customFormat="1" x14ac:dyDescent="0.25">
      <c r="A133" s="80" t="s">
        <v>175</v>
      </c>
      <c r="B133" s="104"/>
      <c r="C133" s="46"/>
      <c r="D133" s="46"/>
      <c r="E133" s="19"/>
      <c r="F133" s="83" t="s">
        <v>172</v>
      </c>
      <c r="G133" s="31">
        <f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6" x14ac:dyDescent="0.3">
      <c r="A134" s="316" t="s">
        <v>70</v>
      </c>
      <c r="B134" s="317"/>
      <c r="C134" s="317"/>
      <c r="D134" s="317"/>
      <c r="E134" s="317"/>
      <c r="F134" s="318"/>
      <c r="G134" s="220">
        <f>SUM(G132,G131,G125,G123,G121,G118,G116,G113,G108,G106,G104,G102,G55,G50,G34,G32,G30,G22,G20,G18,G10,G7)</f>
        <v>5727000</v>
      </c>
      <c r="H134" s="220">
        <f>SUM(H132,H131,H125,H123,H121,H118,H116,H113,H108,H106,H104,H102,H55,H50,H34,H32,H30,H22,H20,H18,H10,H7)</f>
        <v>3909406.97</v>
      </c>
      <c r="I134" s="220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1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8" zoomScaleNormal="130" zoomScaleSheetLayoutView="100" workbookViewId="0">
      <selection activeCell="H124" sqref="H124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1.6640625" style="32" customWidth="1"/>
    <col min="8" max="8" width="15.6640625" customWidth="1"/>
    <col min="9" max="9" width="9.88671875" customWidth="1"/>
  </cols>
  <sheetData>
    <row r="2" spans="1:9" ht="18" customHeight="1" x14ac:dyDescent="0.35">
      <c r="A2" s="319" t="s">
        <v>300</v>
      </c>
      <c r="B2" s="319"/>
      <c r="C2" s="319"/>
      <c r="D2" s="319"/>
      <c r="E2" s="319"/>
      <c r="F2" s="319"/>
      <c r="G2" s="319"/>
      <c r="H2" s="319"/>
      <c r="I2" s="319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103000</v>
      </c>
      <c r="H10" s="30">
        <f>SUM(H11,H14,H16)</f>
        <v>40285.57</v>
      </c>
      <c r="I10" s="30">
        <f>SUM(I11,I14,I16)</f>
        <v>0</v>
      </c>
    </row>
    <row r="11" spans="1:9" s="34" customFormat="1" ht="22.5" customHeight="1" x14ac:dyDescent="0.3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103000</v>
      </c>
      <c r="H11" s="9">
        <f>SUM(H12:H13)</f>
        <v>40285.57</v>
      </c>
      <c r="I11" s="9">
        <f>SUM(I12:I13)</f>
        <v>0</v>
      </c>
    </row>
    <row r="12" spans="1:9" s="34" customFormat="1" ht="22.5" customHeight="1" x14ac:dyDescent="0.25">
      <c r="A12" s="55" t="s">
        <v>23</v>
      </c>
      <c r="B12" s="92"/>
      <c r="C12" s="40"/>
      <c r="D12" s="40"/>
      <c r="E12" s="25"/>
      <c r="F12" s="57" t="s">
        <v>28</v>
      </c>
      <c r="G12" s="5">
        <v>38000</v>
      </c>
      <c r="H12" s="276"/>
      <c r="I12" s="198"/>
    </row>
    <row r="13" spans="1:9" s="6" customFormat="1" ht="13.8" x14ac:dyDescent="0.25">
      <c r="A13" s="63" t="s">
        <v>24</v>
      </c>
      <c r="B13" s="93"/>
      <c r="C13" s="11"/>
      <c r="D13" s="11"/>
      <c r="E13" s="26"/>
      <c r="F13" s="57" t="s">
        <v>319</v>
      </c>
      <c r="G13" s="262">
        <v>65000</v>
      </c>
      <c r="H13" s="276">
        <v>40285.57</v>
      </c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1528000</v>
      </c>
      <c r="H20" s="8">
        <f>SUM(H21)</f>
        <v>988930</v>
      </c>
      <c r="I20" s="8">
        <f>SUM(I21)</f>
        <v>0</v>
      </c>
    </row>
    <row r="21" spans="1:9" ht="13.2" x14ac:dyDescent="0.25">
      <c r="A21" s="5" t="s">
        <v>0</v>
      </c>
      <c r="B21" s="96"/>
      <c r="C21" s="16"/>
      <c r="D21" s="16"/>
      <c r="E21" s="25"/>
      <c r="F21" s="21" t="s">
        <v>94</v>
      </c>
      <c r="G21" s="261">
        <v>1528000</v>
      </c>
      <c r="H21" s="199">
        <v>988930</v>
      </c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462000</v>
      </c>
      <c r="H32" s="8">
        <f>SUM(H33)</f>
        <v>308638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262">
        <v>462000</v>
      </c>
      <c r="H33" s="199">
        <v>308638</v>
      </c>
      <c r="I33" s="199"/>
    </row>
    <row r="34" spans="1:9" s="3" customFormat="1" ht="33.75" customHeight="1" x14ac:dyDescent="0.3">
      <c r="A34" s="109" t="s">
        <v>131</v>
      </c>
      <c r="B34" s="90"/>
      <c r="C34" s="7"/>
      <c r="D34" s="7"/>
      <c r="E34" s="68">
        <v>244</v>
      </c>
      <c r="F34" s="20"/>
      <c r="G34" s="267">
        <f>SUM(G35,G38,G40,G43,G46,G48)</f>
        <v>55000</v>
      </c>
      <c r="H34" s="267">
        <f>SUM(H35,H38,H40,H43,H46,H48)</f>
        <v>36761.97</v>
      </c>
      <c r="I34" s="267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55000</v>
      </c>
      <c r="H35" s="72">
        <f>SUM(H36:H37)</f>
        <v>36761.97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>
        <v>15000</v>
      </c>
      <c r="H36" s="201">
        <v>10351.25</v>
      </c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>
        <v>40000</v>
      </c>
      <c r="H37" s="201">
        <v>26410.720000000001</v>
      </c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372000</v>
      </c>
      <c r="H55" s="8">
        <f>SUM(H56,H58,H65,H68,H74,H86,H93)</f>
        <v>147027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25000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3.8" x14ac:dyDescent="0.25">
      <c r="A60" s="63" t="s">
        <v>23</v>
      </c>
      <c r="B60" s="99"/>
      <c r="C60" s="12"/>
      <c r="D60" s="12"/>
      <c r="E60" s="27"/>
      <c r="F60" s="57" t="s">
        <v>28</v>
      </c>
      <c r="G60" s="261"/>
      <c r="H60" s="199"/>
      <c r="I60" s="199"/>
    </row>
    <row r="61" spans="1:9" ht="13.8" x14ac:dyDescent="0.25">
      <c r="A61" s="63" t="s">
        <v>24</v>
      </c>
      <c r="B61" s="99"/>
      <c r="C61" s="12"/>
      <c r="D61" s="12"/>
      <c r="E61" s="27"/>
      <c r="F61" s="57" t="s">
        <v>29</v>
      </c>
      <c r="G61" s="261"/>
      <c r="H61" s="199"/>
      <c r="I61" s="199"/>
    </row>
    <row r="62" spans="1:9" ht="13.8" x14ac:dyDescent="0.25">
      <c r="A62" s="63" t="s">
        <v>25</v>
      </c>
      <c r="B62" s="99"/>
      <c r="C62" s="12"/>
      <c r="D62" s="12"/>
      <c r="E62" s="27"/>
      <c r="F62" s="57" t="s">
        <v>142</v>
      </c>
      <c r="G62" s="261">
        <v>18000</v>
      </c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>
        <v>7000</v>
      </c>
      <c r="H63" s="199"/>
      <c r="I63" s="199"/>
    </row>
    <row r="64" spans="1:9" ht="13.8" x14ac:dyDescent="0.25">
      <c r="A64" s="63" t="s">
        <v>301</v>
      </c>
      <c r="B64" s="99"/>
      <c r="C64" s="12"/>
      <c r="D64" s="12"/>
      <c r="E64" s="27"/>
      <c r="F64" s="57" t="s">
        <v>302</v>
      </c>
      <c r="G64" s="261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42000</v>
      </c>
      <c r="H68" s="65">
        <f>SUM(H69:H73)</f>
        <v>17020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3.8" x14ac:dyDescent="0.25">
      <c r="A70" s="63" t="s">
        <v>37</v>
      </c>
      <c r="B70" s="99"/>
      <c r="C70" s="12"/>
      <c r="D70" s="12"/>
      <c r="E70" s="26"/>
      <c r="F70" s="57" t="s">
        <v>38</v>
      </c>
      <c r="G70" s="262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262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262">
        <v>42000</v>
      </c>
      <c r="H72" s="199">
        <v>17020</v>
      </c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36000</v>
      </c>
      <c r="H74" s="65">
        <f>SUM(H75:H85)</f>
        <v>7467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/>
      <c r="H75" s="201"/>
      <c r="I75" s="201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262">
        <v>6000</v>
      </c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262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262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262">
        <v>5000</v>
      </c>
      <c r="H79" s="199">
        <v>1967</v>
      </c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>
        <v>25000</v>
      </c>
      <c r="H80" s="199">
        <v>5500</v>
      </c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 t="s">
        <v>126</v>
      </c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90000</v>
      </c>
      <c r="H86" s="65">
        <f>SUM(H87:H92)</f>
        <v>3650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3.8" x14ac:dyDescent="0.25">
      <c r="A91" s="63" t="s">
        <v>61</v>
      </c>
      <c r="B91" s="99"/>
      <c r="C91" s="12"/>
      <c r="D91" s="12"/>
      <c r="E91" s="26"/>
      <c r="F91" s="57" t="s">
        <v>67</v>
      </c>
      <c r="G91" s="262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>
        <v>90000</v>
      </c>
      <c r="H92" s="199">
        <v>3650</v>
      </c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179000</v>
      </c>
      <c r="H93" s="9">
        <f>SUM(H94:H101)</f>
        <v>118890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25">
      <c r="A96" s="80" t="s">
        <v>157</v>
      </c>
      <c r="B96" s="96"/>
      <c r="C96" s="16"/>
      <c r="D96" s="16"/>
      <c r="E96" s="25"/>
      <c r="F96" s="57" t="s">
        <v>150</v>
      </c>
      <c r="G96" s="5">
        <v>99000</v>
      </c>
      <c r="H96" s="199">
        <v>56000</v>
      </c>
      <c r="I96" s="199"/>
    </row>
    <row r="97" spans="1:11" ht="38.25" customHeight="1" x14ac:dyDescent="0.25">
      <c r="A97" s="80" t="s">
        <v>188</v>
      </c>
      <c r="B97" s="96"/>
      <c r="C97" s="16"/>
      <c r="D97" s="16"/>
      <c r="E97" s="25"/>
      <c r="F97" s="57" t="s">
        <v>151</v>
      </c>
      <c r="G97" s="47"/>
      <c r="H97" s="199"/>
      <c r="I97" s="199"/>
    </row>
    <row r="98" spans="1:11" ht="13.8" x14ac:dyDescent="0.25">
      <c r="A98" s="80" t="s">
        <v>158</v>
      </c>
      <c r="B98" s="96"/>
      <c r="C98" s="16"/>
      <c r="D98" s="16"/>
      <c r="E98" s="25"/>
      <c r="F98" s="57" t="s">
        <v>152</v>
      </c>
      <c r="G98" s="47"/>
      <c r="H98" s="199"/>
      <c r="I98" s="199"/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5">
        <v>30000</v>
      </c>
      <c r="H99" s="199">
        <v>30000</v>
      </c>
      <c r="I99" s="199"/>
    </row>
    <row r="100" spans="1:11" ht="27.6" x14ac:dyDescent="0.25">
      <c r="A100" s="80" t="s">
        <v>159</v>
      </c>
      <c r="B100" s="96"/>
      <c r="C100" s="16"/>
      <c r="D100" s="16"/>
      <c r="E100" s="25"/>
      <c r="F100" s="57" t="s">
        <v>153</v>
      </c>
      <c r="G100" s="47"/>
      <c r="H100" s="199"/>
      <c r="I100" s="199"/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5">
        <v>50000</v>
      </c>
      <c r="H101" s="199">
        <v>32890</v>
      </c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G122</f>
        <v>22000</v>
      </c>
      <c r="H121" s="9">
        <f>SUM(H122)</f>
        <v>0</v>
      </c>
      <c r="I121" s="9">
        <f>SUM(I122)</f>
        <v>0</v>
      </c>
    </row>
    <row r="122" spans="1:9" ht="13.8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5">
        <v>22000</v>
      </c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20000</v>
      </c>
      <c r="H123" s="15">
        <f>SUM(H124)</f>
        <v>609</v>
      </c>
      <c r="I123" s="15">
        <f>SUM(I124)</f>
        <v>0</v>
      </c>
    </row>
    <row r="124" spans="1:9" ht="13.8" x14ac:dyDescent="0.25">
      <c r="A124" s="80" t="s">
        <v>167</v>
      </c>
      <c r="B124" s="99"/>
      <c r="C124" s="12"/>
      <c r="D124" s="12"/>
      <c r="E124" s="25"/>
      <c r="F124" s="57" t="s">
        <v>166</v>
      </c>
      <c r="G124" s="261">
        <v>20000</v>
      </c>
      <c r="H124" s="199">
        <v>609</v>
      </c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261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2562000</v>
      </c>
      <c r="H134" s="9">
        <f>SUM(H132,H131,H125,H123,H121,H118,H116,H113,H108,H106,H104,H102,H55,H50,H34,H32,H30,H22,H20,H18,H10,H7)</f>
        <v>1522251.54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9">
    <mergeCell ref="A2:I2"/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26" zoomScaleNormal="130" zoomScaleSheetLayoutView="100" workbookViewId="0">
      <selection activeCell="H34" sqref="H34"/>
    </sheetView>
  </sheetViews>
  <sheetFormatPr defaultRowHeight="15" x14ac:dyDescent="0.25"/>
  <cols>
    <col min="1" max="1" width="63.88671875" style="3" customWidth="1"/>
    <col min="2" max="2" width="11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88671875" style="32" customWidth="1"/>
    <col min="8" max="8" width="10.33203125" customWidth="1"/>
    <col min="9" max="9" width="11.6640625" customWidth="1"/>
  </cols>
  <sheetData>
    <row r="2" spans="1:9" ht="17.399999999999999" x14ac:dyDescent="0.3">
      <c r="A2" s="266" t="s">
        <v>303</v>
      </c>
      <c r="B2" s="265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561000</v>
      </c>
      <c r="H20" s="8">
        <f>SUM(H21)</f>
        <v>408538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>
        <v>561000</v>
      </c>
      <c r="H21" s="263">
        <v>408538</v>
      </c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170000</v>
      </c>
      <c r="H32" s="8">
        <f>SUM(H33)</f>
        <v>133609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>
        <v>170000</v>
      </c>
      <c r="H33" s="199">
        <v>133609</v>
      </c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/>
      <c r="H34" s="14"/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/>
      <c r="H35" s="72"/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731000</v>
      </c>
      <c r="H134" s="9">
        <f>SUM(H132,H131,H125,H123,H121,H118,H116,H113,H108,H106,H104,H102,H55,H50,H34,H32,H30,H22,H20,H18,H10,H7)</f>
        <v>542147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7" fitToHeight="4" orientation="portrait" r:id="rId1"/>
  <headerFooter alignWithMargins="0">
    <oddHeader>&amp;L&amp;F&amp;C&amp;A&amp;R&amp;P из&amp;N</oddHeader>
  </headerFooter>
  <rowBreaks count="1" manualBreakCount="1"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2" zoomScaleNormal="130" zoomScaleSheetLayoutView="100" workbookViewId="0">
      <selection activeCell="G130" sqref="G13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6" t="s">
        <v>304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>
        <v>30000</v>
      </c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1" zoomScaleNormal="130" zoomScaleSheetLayoutView="100" workbookViewId="0">
      <selection activeCell="G54" sqref="G54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33203125" style="32" customWidth="1"/>
    <col min="8" max="9" width="8.5546875" customWidth="1"/>
  </cols>
  <sheetData>
    <row r="2" spans="1:9" ht="17.399999999999999" x14ac:dyDescent="0.3">
      <c r="A2" s="266" t="s">
        <v>305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/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2" t="s">
        <v>178</v>
      </c>
      <c r="B136" s="282"/>
      <c r="C136" s="282"/>
      <c r="D136" s="282"/>
      <c r="E136" s="282"/>
      <c r="F136" s="282"/>
      <c r="G136" s="282"/>
    </row>
    <row r="137" spans="1:9" ht="13.2" x14ac:dyDescent="0.2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глава!Область_печати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pc</cp:lastModifiedBy>
  <cp:lastPrinted>2024-09-04T09:55:50Z</cp:lastPrinted>
  <dcterms:created xsi:type="dcterms:W3CDTF">2012-01-22T06:17:30Z</dcterms:created>
  <dcterms:modified xsi:type="dcterms:W3CDTF">2024-10-02T07:50:18Z</dcterms:modified>
</cp:coreProperties>
</file>